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_FilterDatabase" localSheetId="0" hidden="1">'Sheet1'!$A$12:$V$12</definedName>
  </definedNames>
  <calcPr fullCalcOnLoad="1" iterate="1" iterateCount="300" iterateDelta="10"/>
</workbook>
</file>

<file path=xl/sharedStrings.xml><?xml version="1.0" encoding="utf-8"?>
<sst xmlns="http://schemas.openxmlformats.org/spreadsheetml/2006/main" count="2391" uniqueCount="1161">
  <si>
    <t>Eileen Kelly</t>
  </si>
  <si>
    <t>Kimberly Pereira</t>
  </si>
  <si>
    <t>Sandy Baker</t>
  </si>
  <si>
    <t>Malcolm Wells</t>
  </si>
  <si>
    <t>Lisa Taylor</t>
  </si>
  <si>
    <t>Amberly Square</t>
  </si>
  <si>
    <t>Steele Amberly LLC</t>
  </si>
  <si>
    <t>NEF 2020</t>
  </si>
  <si>
    <t>Lisa Days</t>
  </si>
  <si>
    <t>Justin Sousley</t>
  </si>
  <si>
    <t>Anna Ortiz</t>
  </si>
  <si>
    <t>Lisa Griffin</t>
  </si>
  <si>
    <t>Jamilah Diallobe</t>
  </si>
  <si>
    <t>Gail Monahan</t>
  </si>
  <si>
    <t>Nicole Bush</t>
  </si>
  <si>
    <t>NEF 2004</t>
  </si>
  <si>
    <t>Erica Arellano</t>
  </si>
  <si>
    <t>Mamie Nichols Townhomes</t>
  </si>
  <si>
    <t>Mamie Nichols LP</t>
  </si>
  <si>
    <t>Freddie Mac AHF</t>
  </si>
  <si>
    <t>Alyssa Brown</t>
  </si>
  <si>
    <t>HEF XI</t>
  </si>
  <si>
    <t>Melanie Niemeyer</t>
  </si>
  <si>
    <t>Wade Okada</t>
  </si>
  <si>
    <t>Jessica Polak</t>
  </si>
  <si>
    <t>Judy Jackson</t>
  </si>
  <si>
    <t>MS CTR Fund I LLC</t>
  </si>
  <si>
    <t>Samuel Stephens</t>
  </si>
  <si>
    <t>Unity Apartments</t>
  </si>
  <si>
    <t>WHGA Unity Apartments Limited Partnership</t>
  </si>
  <si>
    <t>GS-NYEF Fund 2009 LLC</t>
  </si>
  <si>
    <t>David Rozan</t>
  </si>
  <si>
    <t>Nationwide Fund</t>
  </si>
  <si>
    <t>Edgewood Center II</t>
  </si>
  <si>
    <t>EDGEWOOD CENTER II LIMITED PARTNERSHIP</t>
  </si>
  <si>
    <t>Minnehaha Commons</t>
  </si>
  <si>
    <t>Minnehaha Commons Limited Partnership</t>
  </si>
  <si>
    <t>NEF 2018</t>
  </si>
  <si>
    <t>Jennifer Rivera</t>
  </si>
  <si>
    <t>Flats at Two Creeks</t>
  </si>
  <si>
    <t>The Flats at Two Creeks LLLP</t>
  </si>
  <si>
    <t>NEF 2017</t>
  </si>
  <si>
    <t>NEF 2005</t>
  </si>
  <si>
    <t>Molly Gillis</t>
  </si>
  <si>
    <t>Whittier Apartments</t>
  </si>
  <si>
    <t>Steele Whittier LLC</t>
  </si>
  <si>
    <t>Rockview II</t>
  </si>
  <si>
    <t>Glendower Rockview Phase 2 Rental Owner Entity Limited Partnership</t>
  </si>
  <si>
    <t>JPMorgan 2019</t>
  </si>
  <si>
    <t>Don Q Re-Syndication</t>
  </si>
  <si>
    <t>Don L.W.  LLC</t>
  </si>
  <si>
    <t>MS SIF IV</t>
  </si>
  <si>
    <t>NEF 2009</t>
  </si>
  <si>
    <t>Morgan Stanley SIF Single III</t>
  </si>
  <si>
    <t>Pando Aspen Grove</t>
  </si>
  <si>
    <t>Pando Aspen Grove of Community Heights, LP</t>
  </si>
  <si>
    <t>NEF Huntington</t>
  </si>
  <si>
    <t>NEF 2007 II</t>
  </si>
  <si>
    <t>NEF 2006 II</t>
  </si>
  <si>
    <t>JPMorgan 2011</t>
  </si>
  <si>
    <t>NEF 2011</t>
  </si>
  <si>
    <t>Barwell Manor</t>
  </si>
  <si>
    <t>Barwell Rehabilitation LLC</t>
  </si>
  <si>
    <t>Kelly Wiegman</t>
  </si>
  <si>
    <t>Lisa Robinson</t>
  </si>
  <si>
    <t>Central Station Apartments</t>
  </si>
  <si>
    <t>Central Station Apartments, LLC</t>
  </si>
  <si>
    <t>MS SIF VI - 95%,HEF XVI - 5%</t>
  </si>
  <si>
    <t>Teresa Mondou</t>
  </si>
  <si>
    <t>Frank Luke Phase II (aka Aeroterra II Apartments)</t>
  </si>
  <si>
    <t>PERC II Frank Luke Addition, LLC</t>
  </si>
  <si>
    <t>JPMorgan 2015</t>
  </si>
  <si>
    <t>Richard Wright Houses</t>
  </si>
  <si>
    <t>Richard Wright Houses Limited Partnership</t>
  </si>
  <si>
    <t>Victory Place IV (AZ)</t>
  </si>
  <si>
    <t>Cloudbreak Phoenix IV, LP</t>
  </si>
  <si>
    <t>MetLife II</t>
  </si>
  <si>
    <t>Twin Lakes Landing</t>
  </si>
  <si>
    <t>Twin Lakes Landing LLC</t>
  </si>
  <si>
    <t>HEF XIII</t>
  </si>
  <si>
    <t>Gina Nelson</t>
  </si>
  <si>
    <t>New Hope Housing at Avenue J</t>
  </si>
  <si>
    <t>NHH Avenue J, Ltd.</t>
  </si>
  <si>
    <t>NEF 2020 Series II</t>
  </si>
  <si>
    <t>Preserve at Chatham Parkway</t>
  </si>
  <si>
    <t>Preserve at Chathan Parkway Redevelopment LLC</t>
  </si>
  <si>
    <t>NEF 2003</t>
  </si>
  <si>
    <t>Stanton Square Apartments</t>
  </si>
  <si>
    <t>Stanton Housing LLC</t>
  </si>
  <si>
    <t>MS SIF VI</t>
  </si>
  <si>
    <t>Cool Breeze Crossing</t>
  </si>
  <si>
    <t>Cool Breeze Crossing, LLC</t>
  </si>
  <si>
    <t>Seavey Meadows Phase 3</t>
  </si>
  <si>
    <t>Seavey 3 Community LLC</t>
  </si>
  <si>
    <t>NEF 2012</t>
  </si>
  <si>
    <t>Mt. Baker Village Apartments</t>
  </si>
  <si>
    <t>Mt. Baker Village LLLP</t>
  </si>
  <si>
    <t>Jelliff Senior Estate Apartments</t>
  </si>
  <si>
    <t>Jelliff Senior Estates Urban Renewal LLP</t>
  </si>
  <si>
    <t>NEF 2019</t>
  </si>
  <si>
    <t>Landmark Senior Living</t>
  </si>
  <si>
    <t>Landmark Senior Living, LP</t>
  </si>
  <si>
    <t>HEF XII - 48%,HEF XIII - 52%</t>
  </si>
  <si>
    <t>Benning Road</t>
  </si>
  <si>
    <t>Benning Residential LLC</t>
  </si>
  <si>
    <t>Bristol Place</t>
  </si>
  <si>
    <t>Bristol Place Residences, LP</t>
  </si>
  <si>
    <t>NEF 2018 - 88%,NEF 2019 - 12%</t>
  </si>
  <si>
    <t>Elsie Mason Manor</t>
  </si>
  <si>
    <t>EMM Associates, L.P.</t>
  </si>
  <si>
    <t>NEF 2013</t>
  </si>
  <si>
    <t>Phoenix Renaissance</t>
  </si>
  <si>
    <t>Omni Phoenix Renaissance, L.P.</t>
  </si>
  <si>
    <t>NEF 2014</t>
  </si>
  <si>
    <t>Freedom Springs</t>
  </si>
  <si>
    <t>Freedom Springs LLC</t>
  </si>
  <si>
    <t>Coral Bay Cove Apartments</t>
  </si>
  <si>
    <t>Coral Bay Cove, LLC</t>
  </si>
  <si>
    <t>Florida AHF</t>
  </si>
  <si>
    <t>JPMorgan 2012</t>
  </si>
  <si>
    <t>Spruce Village</t>
  </si>
  <si>
    <t>Spruce Village, LP</t>
  </si>
  <si>
    <t>Selinon Park</t>
  </si>
  <si>
    <t>Selinon Park Limited Dividend Housing Association, LP</t>
  </si>
  <si>
    <t>JPMorgan 2016</t>
  </si>
  <si>
    <t>St James Apartments</t>
  </si>
  <si>
    <t>St. James Limited Dividend Housing Association Limited Partnership</t>
  </si>
  <si>
    <t>The Residences on Main</t>
  </si>
  <si>
    <t>Residence on Main, L.P.</t>
  </si>
  <si>
    <t>Morgan Stanley SIF Single</t>
  </si>
  <si>
    <t>Village of Kalamazoo aka Lilac Hills</t>
  </si>
  <si>
    <t>VOK Limitied Dividend Housing Association LLC</t>
  </si>
  <si>
    <t>Southlake Towers</t>
  </si>
  <si>
    <t>Southlake Towers, LLLP</t>
  </si>
  <si>
    <t>NEF 2020 - 87%,NEF Support Corp. - 13%</t>
  </si>
  <si>
    <t>Parker Place</t>
  </si>
  <si>
    <t>Parker Place, LP</t>
  </si>
  <si>
    <t>Waverly Historic Lofts</t>
  </si>
  <si>
    <t>Waverly Historic Lofts, LLC</t>
  </si>
  <si>
    <t>Warren Street Supportive Housing</t>
  </si>
  <si>
    <t>551 Warren Street I, L.P.</t>
  </si>
  <si>
    <t>NEF 1996 Series I</t>
  </si>
  <si>
    <t>Three Sisters</t>
  </si>
  <si>
    <t>Trio Partners Owner, LLC</t>
  </si>
  <si>
    <t>Royal City II</t>
  </si>
  <si>
    <t>Royal City Housing LLLP</t>
  </si>
  <si>
    <t>HEF XVI</t>
  </si>
  <si>
    <t>Chelsea Senior Commons</t>
  </si>
  <si>
    <t>Chelsea Senior Commons, LLC</t>
  </si>
  <si>
    <t>Dalton (NEW)</t>
  </si>
  <si>
    <t>Gary Progress Development L.P.</t>
  </si>
  <si>
    <t>147 West 145th Street</t>
  </si>
  <si>
    <t>West 145 L.P.</t>
  </si>
  <si>
    <t>Govalle Terrace</t>
  </si>
  <si>
    <t>Govalle Terrace Partners, LP</t>
  </si>
  <si>
    <t>Short Mountain Village</t>
  </si>
  <si>
    <t>Short Mountain Village, L.P.</t>
  </si>
  <si>
    <t>South 7th Village</t>
  </si>
  <si>
    <t>UMOM Housing V LLC</t>
  </si>
  <si>
    <t>HEF XV</t>
  </si>
  <si>
    <t>Citrus Square</t>
  </si>
  <si>
    <t>Ovation Housing, LLLP</t>
  </si>
  <si>
    <t>MS CTR Fund II LLC</t>
  </si>
  <si>
    <t>Gardens at St. Anthony's</t>
  </si>
  <si>
    <t>St. Anthony's Associates LLC</t>
  </si>
  <si>
    <t>Sumpter Marcus</t>
  </si>
  <si>
    <t>Sumpter Marcus Limited Partnership II</t>
  </si>
  <si>
    <t>NEF 2008</t>
  </si>
  <si>
    <t>Pablo Davis</t>
  </si>
  <si>
    <t>Pablo Davis II Limited Dividend Housing Association Limited Partnership</t>
  </si>
  <si>
    <t>Madison Lofts</t>
  </si>
  <si>
    <t>Madison Lofts LDHA LLC</t>
  </si>
  <si>
    <t>Nicole Hines Townhomes</t>
  </si>
  <si>
    <t>Nicole Hines Limited Partnership</t>
  </si>
  <si>
    <t>New Mexico Duo</t>
  </si>
  <si>
    <t>SV-PDC, LP</t>
  </si>
  <si>
    <t>MS Supporting Resilient Communities</t>
  </si>
  <si>
    <t>Camelot Hills Resyndication</t>
  </si>
  <si>
    <t>Camelot Hills II/MHT Limited Dividend Housing Association, LLC</t>
  </si>
  <si>
    <t>JPMorgan 2014</t>
  </si>
  <si>
    <t>MS SIF V</t>
  </si>
  <si>
    <t>Macoupin Homes</t>
  </si>
  <si>
    <t>Macoupin Homes, L.P.</t>
  </si>
  <si>
    <t>Fifteenth Street Apartments</t>
  </si>
  <si>
    <t>Fifteenth Street Apartments Limited Partnership</t>
  </si>
  <si>
    <t>Dale Carnegie</t>
  </si>
  <si>
    <t>Dale Carnegie SRO, LTD</t>
  </si>
  <si>
    <t>CRH #7</t>
  </si>
  <si>
    <t>Charleston Replacement Housing, L.P. #7</t>
  </si>
  <si>
    <t>Palm Terrace (aka Lindsay Village)</t>
  </si>
  <si>
    <t>Palm Terrace LP, L.P.</t>
  </si>
  <si>
    <t>North Park Estates</t>
  </si>
  <si>
    <t>North Park Housing, LP</t>
  </si>
  <si>
    <t>NEF 2018 - 67%,NEF 2017 - 33%</t>
  </si>
  <si>
    <t>Oak Grove Phase 2</t>
  </si>
  <si>
    <t>Oak Grove Development Phase 2, LLC</t>
  </si>
  <si>
    <t>848 Payne Avenue</t>
  </si>
  <si>
    <t>848 Payne , LLLP</t>
  </si>
  <si>
    <t>Victory Apartments</t>
  </si>
  <si>
    <t>Victory Apartments Preservation LP</t>
  </si>
  <si>
    <t>Monroe Family Village</t>
  </si>
  <si>
    <t>Monroe Family Village LLC</t>
  </si>
  <si>
    <t>Chaco River II</t>
  </si>
  <si>
    <t>Chaco River II Apartments Limited Partnership</t>
  </si>
  <si>
    <t>Georgiaville Village Green</t>
  </si>
  <si>
    <t>Georgiaville Village Green Housing, L.P.</t>
  </si>
  <si>
    <t>Fulton Commons</t>
  </si>
  <si>
    <t>Fulton Commons, LLC</t>
  </si>
  <si>
    <t>Hilltop View</t>
  </si>
  <si>
    <t>Hilltop View Apartments LDHA, LP</t>
  </si>
  <si>
    <t>Hartland Station</t>
  </si>
  <si>
    <t>Hartland Station, L.P.</t>
  </si>
  <si>
    <t>Guadalupe Court Apartments Project</t>
  </si>
  <si>
    <t>GUADALUPE COURT, LP</t>
  </si>
  <si>
    <t>Compass Health Broadway</t>
  </si>
  <si>
    <t>Compass Broadway PSH LLLP</t>
  </si>
  <si>
    <t>HEF XVI - 47%,NEF Support Corp. - 53%</t>
  </si>
  <si>
    <t>Posterity Scholar House</t>
  </si>
  <si>
    <t>Posterity Scholar House, LP</t>
  </si>
  <si>
    <t>Casitas Lantana at Inwood</t>
  </si>
  <si>
    <t>Casitas Lantana , LP</t>
  </si>
  <si>
    <t>MS SIF VII</t>
  </si>
  <si>
    <t>West End Heights</t>
  </si>
  <si>
    <t>West End Heights, LLC</t>
  </si>
  <si>
    <t>Riverside Homes</t>
  </si>
  <si>
    <t>Riverside Homes II of Minneapolis Limited Partnership</t>
  </si>
  <si>
    <t>Sandstone</t>
  </si>
  <si>
    <t>Sandstone Foothills Senior Housing LP</t>
  </si>
  <si>
    <t>The Crossing Phase II</t>
  </si>
  <si>
    <t>The Crossing II of Big Lake LP</t>
  </si>
  <si>
    <t>Chemung Crossing</t>
  </si>
  <si>
    <t>Chemung Crossing, LLC</t>
  </si>
  <si>
    <t>Hobson Place Phase I</t>
  </si>
  <si>
    <t>DESC 22nd LLLP</t>
  </si>
  <si>
    <t>New Amsterdam Apartments</t>
  </si>
  <si>
    <t>Amsterdam NAS Limited Partnership</t>
  </si>
  <si>
    <t>SOME Scattered Site III</t>
  </si>
  <si>
    <t>Scattered Site III LLC</t>
  </si>
  <si>
    <t>The Confluence Apartments</t>
  </si>
  <si>
    <t>Bellwether Tukwila, LLLP</t>
  </si>
  <si>
    <t>HEF XVI - 80%,Cathay SIF IV - 7%,HEF XIV - 7%,NEF Support Corp. - 6%</t>
  </si>
  <si>
    <t>CRH Replacement Housing 10</t>
  </si>
  <si>
    <t>Charleston Replacement Housing L.P. #10</t>
  </si>
  <si>
    <t>Los Adobes de Maria III</t>
  </si>
  <si>
    <t>Los Adobes de Maria III, Limited Partnership</t>
  </si>
  <si>
    <t>Casa Veracruz</t>
  </si>
  <si>
    <t>Casa Veracruz, LLC</t>
  </si>
  <si>
    <t>NEF 2017 - 87%,Cathay SIF IV - 6%,NEF 2019 - 7%</t>
  </si>
  <si>
    <t>Oviedo Town Centre</t>
  </si>
  <si>
    <t>Oviedo Town Group LLC</t>
  </si>
  <si>
    <t>FNBC Leasing</t>
  </si>
  <si>
    <t>Prairie Meadows II</t>
  </si>
  <si>
    <t>Prairie Meadows Homes Phase II, L.P.</t>
  </si>
  <si>
    <t>Bayou Gardens</t>
  </si>
  <si>
    <t>Bayou Gardens RAD, LP</t>
  </si>
  <si>
    <t>Cleland Place</t>
  </si>
  <si>
    <t>HODC Wilmette LP</t>
  </si>
  <si>
    <t>Mason Place</t>
  </si>
  <si>
    <t>Mason Place, LLLP</t>
  </si>
  <si>
    <t>BSDC Joshua Apartments</t>
  </si>
  <si>
    <t>BSDC Joshua 300 Putnam Avenue Limited Partnership</t>
  </si>
  <si>
    <t>PK Housing</t>
  </si>
  <si>
    <t>PK Michigan Holdings LLC</t>
  </si>
  <si>
    <t>Aprils Grove</t>
  </si>
  <si>
    <t>Aprils Grove LLP</t>
  </si>
  <si>
    <t>Brookstone Apartments</t>
  </si>
  <si>
    <t>Brookstone Apartments, LP</t>
  </si>
  <si>
    <t>North Core Studios</t>
  </si>
  <si>
    <t>North Core Associates, L. P.</t>
  </si>
  <si>
    <t>NEF 1996 Series II</t>
  </si>
  <si>
    <t>The Frye Apartments</t>
  </si>
  <si>
    <t>223 Yesler LLLP</t>
  </si>
  <si>
    <t>Cathay SIF III - 9%,Cathay SIF IV - 7%,HEF XV - 68%,HEF XVI - 17%</t>
  </si>
  <si>
    <t>Milwaukee Soldiers Home</t>
  </si>
  <si>
    <t>National Soldiers Home Residences III, LLC</t>
  </si>
  <si>
    <t>Geneseo Apartments</t>
  </si>
  <si>
    <t>DePaul Geneseo LP</t>
  </si>
  <si>
    <t>HELP Walter Reed Apartments</t>
  </si>
  <si>
    <t>HELP Washington DC LP</t>
  </si>
  <si>
    <t>Cathay SIF III - 18%,MS CTR Fund II LLC - 82%</t>
  </si>
  <si>
    <t>Oaks at Lakeside</t>
  </si>
  <si>
    <t>HTG Creekside LLC</t>
  </si>
  <si>
    <t>Florida AHF II</t>
  </si>
  <si>
    <t>PPL Ain Dah Yung Supportive Housing</t>
  </si>
  <si>
    <t>ADYC Supportive Housing Limited Partnership</t>
  </si>
  <si>
    <t>The Stella</t>
  </si>
  <si>
    <t>Laradon NW, LLC</t>
  </si>
  <si>
    <t>Brook Hill Village Phase II</t>
  </si>
  <si>
    <t>SBV2 Owner, LLC</t>
  </si>
  <si>
    <t>Creekwood-Phase I</t>
  </si>
  <si>
    <t>Creekwood I LLC</t>
  </si>
  <si>
    <t>Othello Park</t>
  </si>
  <si>
    <t>Othello Park Development LLC</t>
  </si>
  <si>
    <t>Spring Road</t>
  </si>
  <si>
    <t>Spring Road LLC</t>
  </si>
  <si>
    <t>Phoenix Apartments (SC)</t>
  </si>
  <si>
    <t>St. Johns Avenue One, L.P.</t>
  </si>
  <si>
    <t>Renaissance Place</t>
  </si>
  <si>
    <t>Renaissance Place Development Limited Partnership</t>
  </si>
  <si>
    <t>Solinas Village - Almond Court</t>
  </si>
  <si>
    <t>Solinas/Almond LP</t>
  </si>
  <si>
    <t>Apple Ridge Apartments</t>
  </si>
  <si>
    <t>Apple Ridge II / MHT Limited Dividend Housing Association , LLC</t>
  </si>
  <si>
    <t>Maya Commons</t>
  </si>
  <si>
    <t>PPL Bunge Limited Partnership</t>
  </si>
  <si>
    <t>The Vista at Creekside</t>
  </si>
  <si>
    <t>Creekside  MF, LLC</t>
  </si>
  <si>
    <t>Sagebrook f/k/a Cass County Homes</t>
  </si>
  <si>
    <t>Cass County Homes, LP</t>
  </si>
  <si>
    <t>Pine Avenue Apartments</t>
  </si>
  <si>
    <t>Pine Avenue Limited Dividend Housing Association Limited Partnership</t>
  </si>
  <si>
    <t>NEF 2018 - 33%,NEF 2019 - 67%</t>
  </si>
  <si>
    <t>Amber Apartments</t>
  </si>
  <si>
    <t>Amber Apartments Limited Partnership</t>
  </si>
  <si>
    <t>Azimuth 315</t>
  </si>
  <si>
    <t>Azimuth 315, LLC</t>
  </si>
  <si>
    <t>HEF XIV</t>
  </si>
  <si>
    <t>Westview Lofts</t>
  </si>
  <si>
    <t>Westview Lofts LP</t>
  </si>
  <si>
    <t>The Peterboro Arms</t>
  </si>
  <si>
    <t>THE PETERBORO ARMS LIMITED DIVIDEND HOUSING
ASSOCIATION LIMITED PARTNERSHIP</t>
  </si>
  <si>
    <t>River Bend Residences</t>
  </si>
  <si>
    <t>River Bend Residences, LP</t>
  </si>
  <si>
    <t>Shooks Run</t>
  </si>
  <si>
    <t>Shooks Run 2019, L.P.</t>
  </si>
  <si>
    <t>Pan American Apartments</t>
  </si>
  <si>
    <t>Steele Pan American LP</t>
  </si>
  <si>
    <t>Florence Mills Apartments</t>
  </si>
  <si>
    <t>Florence Mills Apartments, L.P.</t>
  </si>
  <si>
    <t>Energy Square</t>
  </si>
  <si>
    <t>Cedar and Greenkill Limited Partnership</t>
  </si>
  <si>
    <t>Sharpsburg Towers</t>
  </si>
  <si>
    <t>Sharpsburg Towers Senior Housing Limited Partnership</t>
  </si>
  <si>
    <t>Starting Line Apartments</t>
  </si>
  <si>
    <t>DePaul Utica, LP</t>
  </si>
  <si>
    <t>Hillcrest I (GA)</t>
  </si>
  <si>
    <t>TBG Hillcrest Senior I, LP</t>
  </si>
  <si>
    <t>JPMorgan 2019 II</t>
  </si>
  <si>
    <t>Urban Living on Fillmore</t>
  </si>
  <si>
    <t>609 N. Second Avenue, LP</t>
  </si>
  <si>
    <t>HEF XIV - 75%,Compass SIF I - 25%</t>
  </si>
  <si>
    <t>MillCreek Station Apartments LLC</t>
  </si>
  <si>
    <t>HASLO - RAD Scattered Site</t>
  </si>
  <si>
    <t>RAD 175, LP</t>
  </si>
  <si>
    <t>CEF 2019 - 46%,HEF XVI - 54%</t>
  </si>
  <si>
    <t>1490 Crotona Park East Apartments</t>
  </si>
  <si>
    <t>1490 Crotona Park East L.P.</t>
  </si>
  <si>
    <t>Barnesville Manor</t>
  </si>
  <si>
    <t>BARNESVILLE MANOR SENIOR HOUSING LIMITED PARTNERSHIP</t>
  </si>
  <si>
    <t>The Eastman Reserve</t>
  </si>
  <si>
    <t>Eastman Reserve, LLC</t>
  </si>
  <si>
    <t>Valley Bridge</t>
  </si>
  <si>
    <t>Valley Bridge Senior Housing Limited Partnership</t>
  </si>
  <si>
    <t>Canal Commons</t>
  </si>
  <si>
    <t>Canal Commons One LLC</t>
  </si>
  <si>
    <t>Marquis Apartments</t>
  </si>
  <si>
    <t>Marquis Partners, LTD</t>
  </si>
  <si>
    <t>Heart's Place</t>
  </si>
  <si>
    <t>Heart's Place LP</t>
  </si>
  <si>
    <t>NEF 2018 - 93%,Cathay SIF IV - 7%</t>
  </si>
  <si>
    <t>Gateway Northeast</t>
  </si>
  <si>
    <t>CB LM Redevelopment Limited Partnership</t>
  </si>
  <si>
    <t>Mt. Angeles View</t>
  </si>
  <si>
    <t>Mt. Angeles View I LLLP</t>
  </si>
  <si>
    <t>El Portal</t>
  </si>
  <si>
    <t>El Portal Ventura, LP</t>
  </si>
  <si>
    <t>Hunters Crossing</t>
  </si>
  <si>
    <t>Hunters Crossings, LLC</t>
  </si>
  <si>
    <t>Kilbourn Apartments</t>
  </si>
  <si>
    <t>Movin' Out Kilbourn Wisconsin Dells, LLC</t>
  </si>
  <si>
    <t>School 77</t>
  </si>
  <si>
    <t>S77 LLC</t>
  </si>
  <si>
    <t>Hickory Way Apartments</t>
  </si>
  <si>
    <t>Hickory Way Apartments Limited Dividend Housing Association Limited Partnership</t>
  </si>
  <si>
    <t>Concern Bergen</t>
  </si>
  <si>
    <t>Concern Bergen LLC</t>
  </si>
  <si>
    <t>Arthur Clinton</t>
  </si>
  <si>
    <t>Arthur Clinton, L.P.</t>
  </si>
  <si>
    <t>New Roads Plaza</t>
  </si>
  <si>
    <t>New Roads Plaza Owner LLC</t>
  </si>
  <si>
    <t>Pawnee Senior Homes</t>
  </si>
  <si>
    <t>Pawnee Senior Homes, LP</t>
  </si>
  <si>
    <t>Littleton Crossing Apartments</t>
  </si>
  <si>
    <t>Littleton Crossing Apartments, LP</t>
  </si>
  <si>
    <t>HEF XIII - 61%,HEF XIV - 40%</t>
  </si>
  <si>
    <t>Bottineau Ridge Phase II</t>
  </si>
  <si>
    <t>Bottineau Ridge II of Maple Grove Limited Partnership</t>
  </si>
  <si>
    <t>Marshall Flats</t>
  </si>
  <si>
    <t>Clare Marshall Flats Limited Partnership</t>
  </si>
  <si>
    <t>5th East Apartments</t>
  </si>
  <si>
    <t>5th East Apartments LLC</t>
  </si>
  <si>
    <t>The Reveal</t>
  </si>
  <si>
    <t>Reveal New Orleans, LLC</t>
  </si>
  <si>
    <t>E'Port Family Homes</t>
  </si>
  <si>
    <t>E'Port Family Homes Urban Renewal, LP</t>
  </si>
  <si>
    <t>Casavant Overlook</t>
  </si>
  <si>
    <t>268 East Allen L.P.</t>
  </si>
  <si>
    <t>Birch Tree Acres</t>
  </si>
  <si>
    <t>Birch Tree Acres, Limited Partnership</t>
  </si>
  <si>
    <t>Summit Park Apartments aka Maple Grove Village</t>
  </si>
  <si>
    <t>Summit Preservation LDHA LP</t>
  </si>
  <si>
    <t>North 5th Street  (aka Rome Pines)</t>
  </si>
  <si>
    <t>NORTH 5TH STREET LP</t>
  </si>
  <si>
    <t>HEF XIV - 78%,Cathay SIF III - 16%,HEF XV - 6%</t>
  </si>
  <si>
    <t>Sankofa House</t>
  </si>
  <si>
    <t>North Lawndale Limited Partnership</t>
  </si>
  <si>
    <t>Dunlap Housing</t>
  </si>
  <si>
    <t>Dunlap Housing, LP</t>
  </si>
  <si>
    <t>Mayflower Apartments</t>
  </si>
  <si>
    <t>Mayflower Senior Housing LP</t>
  </si>
  <si>
    <t>11 Crown Street</t>
  </si>
  <si>
    <t>11 Crown Street Associates LLC</t>
  </si>
  <si>
    <t>NEF 2018 - 43%,Webster LIHTC Fund I - 57%</t>
  </si>
  <si>
    <t>Promesa Apartments NRP</t>
  </si>
  <si>
    <t>Promesa Apartments Limited Partnership</t>
  </si>
  <si>
    <t>Wenatchee Supportive Housing Community</t>
  </si>
  <si>
    <t>Wenatchee Housing LLLP</t>
  </si>
  <si>
    <t>Ciclo Apartments</t>
  </si>
  <si>
    <t>Ciclo LLLP</t>
  </si>
  <si>
    <t>Woodland Christian Terrace</t>
  </si>
  <si>
    <t>Woodland Towers LP</t>
  </si>
  <si>
    <t>Gates Junction</t>
  </si>
  <si>
    <t>Gates Junction Senior Housing Limited Partnership</t>
  </si>
  <si>
    <t>1064 Mission Street Permanent Supportive Hsg</t>
  </si>
  <si>
    <t>1064 Mission, L.P.</t>
  </si>
  <si>
    <t>Skid Row Flor 401</t>
  </si>
  <si>
    <t>Flor 401 Lofts LP</t>
  </si>
  <si>
    <t>Giant Road Family Apartments</t>
  </si>
  <si>
    <t>Giant Development, L.P., A California Limited Partnership</t>
  </si>
  <si>
    <t>West 132nd Street</t>
  </si>
  <si>
    <t>West 132nd Street Cluster L.P.</t>
  </si>
  <si>
    <t>Oak Field</t>
  </si>
  <si>
    <t>Oak Field Place, LP</t>
  </si>
  <si>
    <t>West 149th Street NRP</t>
  </si>
  <si>
    <t>West 149th Street Apartments L.P.</t>
  </si>
  <si>
    <t>The Meadows at Mountain Lake</t>
  </si>
  <si>
    <t>The Meadows, LLLP</t>
  </si>
  <si>
    <t>Glenwood Apartments</t>
  </si>
  <si>
    <t>JF Glenwood Partners, LLC</t>
  </si>
  <si>
    <t>Stone Pine Meadow Apartments</t>
  </si>
  <si>
    <t>Stone Pine Meadow II LLC</t>
  </si>
  <si>
    <t>Park Central</t>
  </si>
  <si>
    <t>Port Arthur Housing Initiative I, LP</t>
  </si>
  <si>
    <t>The Composition</t>
  </si>
  <si>
    <t>The Composition Owner, LLC</t>
  </si>
  <si>
    <t>RiverPlace Parcel 3 - West  UPDATE</t>
  </si>
  <si>
    <t>RiverPlace 3 Housing LP</t>
  </si>
  <si>
    <t>Moda Union</t>
  </si>
  <si>
    <t>JF Union Partners, LLC</t>
  </si>
  <si>
    <t>Trinity Place</t>
  </si>
  <si>
    <t>Trinity Place Senior Housing Limited Partnership</t>
  </si>
  <si>
    <t>Tres Puentes</t>
  </si>
  <si>
    <t>Tres Puentes, L.P.</t>
  </si>
  <si>
    <t>Harbor View Phase I</t>
  </si>
  <si>
    <t>Harbor View Phase I LLC</t>
  </si>
  <si>
    <t>Granary Place</t>
  </si>
  <si>
    <t>JF Granary Partners, LLC</t>
  </si>
  <si>
    <t>Iron Works</t>
  </si>
  <si>
    <t>Iron Works Apartments LP</t>
  </si>
  <si>
    <t>Mary Shepherd Home</t>
  </si>
  <si>
    <t>Shepherd Home Limited Partnership</t>
  </si>
  <si>
    <t>RBJ Center</t>
  </si>
  <si>
    <t>AGC RBJ, LLC</t>
  </si>
  <si>
    <t>Canyon Walk Apartments</t>
  </si>
  <si>
    <t>Canyon Walk Housing, LLC</t>
  </si>
  <si>
    <t>Hobson Place Phase II</t>
  </si>
  <si>
    <t>DESC Plum LLLP</t>
  </si>
  <si>
    <t>MBD Wallace Mobley HDFC</t>
  </si>
  <si>
    <t>M.B.D. W.E. Mobley, LLC</t>
  </si>
  <si>
    <t>Ligutti Tower</t>
  </si>
  <si>
    <t>LT Associates, L.P.</t>
  </si>
  <si>
    <t>Arlington Ridge Townhomes</t>
  </si>
  <si>
    <t>Arlington Ridge Townhomes, L.P.</t>
  </si>
  <si>
    <t>Century Cottages</t>
  </si>
  <si>
    <t>Century Cottages LLLP</t>
  </si>
  <si>
    <t>NEF 2020 - 24%,NEF 2019 - 76%</t>
  </si>
  <si>
    <t>Parkwood Commons</t>
  </si>
  <si>
    <t>Parkwood Commons, LLC</t>
  </si>
  <si>
    <t>University Commons (WA)</t>
  </si>
  <si>
    <t>Roosevelt Development LLLP</t>
  </si>
  <si>
    <t>Cathay SIF I - 31%,Cathay SIF II - 8%,HEF XI - 60%</t>
  </si>
  <si>
    <t>Park City Apartments</t>
  </si>
  <si>
    <t>Park City Preservation, LTD</t>
  </si>
  <si>
    <t>La Mesita</t>
  </si>
  <si>
    <t>La Mesita Apartments, LP</t>
  </si>
  <si>
    <t>Emmett Street</t>
  </si>
  <si>
    <t>Emmett Apartments LP</t>
  </si>
  <si>
    <t>NEF 2019 - 18%,Cathay SIF IV - 9%,NEF 2020 Series II - 73%</t>
  </si>
  <si>
    <t>Possession Sound Properties</t>
  </si>
  <si>
    <t>Possession Sound Properties LLC</t>
  </si>
  <si>
    <t>Rosewood Senior Villas</t>
  </si>
  <si>
    <t>Rosewood Senior Villas 19, LP</t>
  </si>
  <si>
    <t>Schomburg Place</t>
  </si>
  <si>
    <t>WHGA Schomburg Place Limited Partnership</t>
  </si>
  <si>
    <t>Milwaukee Soldiers Home PHASE II</t>
  </si>
  <si>
    <t>National Soldiers Home Residences II, LLC</t>
  </si>
  <si>
    <t>Park Roseland (NE)</t>
  </si>
  <si>
    <t>Park Roseland Apartments, LLC</t>
  </si>
  <si>
    <t>North 5th Phase 2</t>
  </si>
  <si>
    <t>North 5th Street 2 LP</t>
  </si>
  <si>
    <t>Cathay SIF IV - 6%,HEF XVI - 94%</t>
  </si>
  <si>
    <t>Malibu Bay Apartments</t>
  </si>
  <si>
    <t>Malibu Bay Preservation, Ltd.</t>
  </si>
  <si>
    <t>Walnut Grove Resyndication</t>
  </si>
  <si>
    <t>Walnut Grove II/MHT Limited Divdend Housing Assocation LLC</t>
  </si>
  <si>
    <t>Great River Landing</t>
  </si>
  <si>
    <t>Great River Landing Housing LP</t>
  </si>
  <si>
    <t>Union Mill Crossing (SC)</t>
  </si>
  <si>
    <t>Union Mill Crossing, LLC, a South Carolina Limited Liability Company</t>
  </si>
  <si>
    <t>Jayne Auld Manor</t>
  </si>
  <si>
    <t>J Auld Apts LLC</t>
  </si>
  <si>
    <t>Sheridan Square</t>
  </si>
  <si>
    <t>Steele Sheridan Square LLC</t>
  </si>
  <si>
    <t>Milton Meadows</t>
  </si>
  <si>
    <t>Milton Meadows Lansing LLC</t>
  </si>
  <si>
    <t>Jeremiah-Rochester</t>
  </si>
  <si>
    <t>Jeremiah Program Rochester Limited Partnership</t>
  </si>
  <si>
    <t>Bridgeport Manor Senior Housing</t>
  </si>
  <si>
    <t>Bridgeport Manor Senior Housing Limited Partnership</t>
  </si>
  <si>
    <t>Dorie Miller</t>
  </si>
  <si>
    <t>WHGA Dorie Miller Apartments LLC</t>
  </si>
  <si>
    <t>PATH</t>
  </si>
  <si>
    <t>Providence Heights LLLP</t>
  </si>
  <si>
    <t>Vista Village</t>
  </si>
  <si>
    <t>Genesis Concord Vista LLC</t>
  </si>
  <si>
    <t>Las Moradas</t>
  </si>
  <si>
    <t>Las Moradas Preservation, L.P.</t>
  </si>
  <si>
    <t>Tieton Farmworker Housing</t>
  </si>
  <si>
    <t>Tieton Housing LLLP</t>
  </si>
  <si>
    <t>Harbor House</t>
  </si>
  <si>
    <t>Harbor House Owner LLC</t>
  </si>
  <si>
    <t>Guadalupe Villas</t>
  </si>
  <si>
    <t>KRS Guadalupe 18, LP</t>
  </si>
  <si>
    <t>Casitas Azucar</t>
  </si>
  <si>
    <t>Casitas Azucar, LP</t>
  </si>
  <si>
    <t>Mountain View Senior</t>
  </si>
  <si>
    <t>Pope Street Housing, LLC</t>
  </si>
  <si>
    <t>Park Place Morgan Hill</t>
  </si>
  <si>
    <t>EAH Park Place, L.P.</t>
  </si>
  <si>
    <t>Mosholu Gardens</t>
  </si>
  <si>
    <t>245 E. Mosholu Apts LLC</t>
  </si>
  <si>
    <t>The Hills</t>
  </si>
  <si>
    <t>The Hills, LP</t>
  </si>
  <si>
    <t>Fort Washington NEP</t>
  </si>
  <si>
    <t>ETH NEP L.P.</t>
  </si>
  <si>
    <t>Lee Walker Heights</t>
  </si>
  <si>
    <t>Maple Crest, LLC</t>
  </si>
  <si>
    <t>HELP Perry Point Veterans Village</t>
  </si>
  <si>
    <t>HELP Perry Point LP</t>
  </si>
  <si>
    <t>McCormick Place</t>
  </si>
  <si>
    <t>McCormick Rehabilitation, LLC</t>
  </si>
  <si>
    <t>Wasserman Redevelopment</t>
  </si>
  <si>
    <t>Wasserman Redevelopment, LLC</t>
  </si>
  <si>
    <t>Nettleton Manor Apartments</t>
  </si>
  <si>
    <t>Steele Nettleton LLC</t>
  </si>
  <si>
    <t>KR</t>
  </si>
  <si>
    <t>DD</t>
  </si>
  <si>
    <t>Campanile on Commerce</t>
  </si>
  <si>
    <t>Campanile on Commerce LP</t>
  </si>
  <si>
    <t>2018 Texas Regional</t>
  </si>
  <si>
    <t>Museum Reach Lofts</t>
  </si>
  <si>
    <t>AGC St. Mary's Place, LP</t>
  </si>
  <si>
    <t>Oasis on Ella</t>
  </si>
  <si>
    <t>Oasis on Ella, Ltd.</t>
  </si>
  <si>
    <t>Pathways at Chalmers Court South</t>
  </si>
  <si>
    <t>Pathways at Chalmers Courts South, LP</t>
  </si>
  <si>
    <t>McKee City Living</t>
  </si>
  <si>
    <t>McKee City Living, LP</t>
  </si>
  <si>
    <t>2018 Texas Regional - 53%,2019 Texas Regional - 47%</t>
  </si>
  <si>
    <t>Sunset at Fash Place</t>
  </si>
  <si>
    <t>Sunset at Fash Place LLC</t>
  </si>
  <si>
    <t>2018 Texas Regional - 69%,2019 Texas Regional - 31%</t>
  </si>
  <si>
    <t>Pathways at Chalmers Courts East</t>
  </si>
  <si>
    <t>Pathways at Chalmers Courts East, LP</t>
  </si>
  <si>
    <t>2019 Texas Regional</t>
  </si>
  <si>
    <t>ACD Midwest Fund I LP</t>
  </si>
  <si>
    <t>Bergamot Brass Works</t>
  </si>
  <si>
    <t>Gen Cap Delavan 73, LLC</t>
  </si>
  <si>
    <t>PPL YouthLink Supportive Housing</t>
  </si>
  <si>
    <t>PPL YouthLink Community Limited Partnership</t>
  </si>
  <si>
    <t>River Glen Apartments</t>
  </si>
  <si>
    <t>River Glen Apartments, LP</t>
  </si>
  <si>
    <t>Muskego</t>
  </si>
  <si>
    <t>Muskego School Apartments, LLC</t>
  </si>
  <si>
    <t>ACD Midwest Fund II</t>
  </si>
  <si>
    <t>River Flats - Janesville</t>
  </si>
  <si>
    <t>River Flats Apartments, LLC</t>
  </si>
  <si>
    <t>Sheboygan Falls</t>
  </si>
  <si>
    <t>Gencap Sheboygan Falls 63, LLC</t>
  </si>
  <si>
    <t>Evergreen at Vista Ridge</t>
  </si>
  <si>
    <t>Vista Ridge Senior Community, L.P.</t>
  </si>
  <si>
    <t>BAF Fund - 92%,Morgan Stanley SIF Shared - 8%</t>
  </si>
  <si>
    <t>BAF III Fund</t>
  </si>
  <si>
    <t>Fair Haven Mutual Housing</t>
  </si>
  <si>
    <t>Fair Haven Mutual Housing Limited Partnership</t>
  </si>
  <si>
    <t>Tracey Ferrara</t>
  </si>
  <si>
    <t>Crotona Park Residences</t>
  </si>
  <si>
    <t>Crotona Park Residences LLC</t>
  </si>
  <si>
    <t>BNY Single Investor Fund</t>
  </si>
  <si>
    <t>Forest Hills</t>
  </si>
  <si>
    <t>Forest Hills Veteran Housing LP</t>
  </si>
  <si>
    <t>BNY Single Investor Fund II</t>
  </si>
  <si>
    <t>Sixth Ward Flats</t>
  </si>
  <si>
    <t>Six Ward Flats LP</t>
  </si>
  <si>
    <t>Spring Creek 4B-1</t>
  </si>
  <si>
    <t>Spring Creek IV Mixed Income LLC</t>
  </si>
  <si>
    <t>Spring Creek 4B-2</t>
  </si>
  <si>
    <t>Spring Creek IV Low Income LLC</t>
  </si>
  <si>
    <t>Squirrel Hill Gateway Lofts</t>
  </si>
  <si>
    <t>Squirrel Hill Gateway Lofts LLC</t>
  </si>
  <si>
    <t>Sunset Library</t>
  </si>
  <si>
    <t>FAC Sunset Park L.P.</t>
  </si>
  <si>
    <t>Surf Avenue</t>
  </si>
  <si>
    <t>Surf Vets Place LLC</t>
  </si>
  <si>
    <t>BOACHIF III</t>
  </si>
  <si>
    <t>Hillcrest Commons</t>
  </si>
  <si>
    <t>Hillcrest Commons Limited Partnership</t>
  </si>
  <si>
    <t>17275 Derian Apartments</t>
  </si>
  <si>
    <t>17275 Derian, L.P.</t>
  </si>
  <si>
    <t>BOACHIF IX</t>
  </si>
  <si>
    <t>Bartlett Place</t>
  </si>
  <si>
    <t>Bartlett B LIHTC LLC</t>
  </si>
  <si>
    <t>Depot at Santiago</t>
  </si>
  <si>
    <t>Depot at Santiago, LP</t>
  </si>
  <si>
    <t>The Landings of St. Andrew</t>
  </si>
  <si>
    <t>Landings Port Richey Senior Housing Limited Partnership</t>
  </si>
  <si>
    <t>Villa Pacifica II</t>
  </si>
  <si>
    <t>Villa Pacifica II LP</t>
  </si>
  <si>
    <t>Water's Edge</t>
  </si>
  <si>
    <t>Water's Edge, L.P.</t>
  </si>
  <si>
    <t>BOACHIF VIII</t>
  </si>
  <si>
    <t>Hawthorne Lakes</t>
  </si>
  <si>
    <t>Hawthorne Lakes Senior Residences, L.P</t>
  </si>
  <si>
    <t>March AFB Vets Village</t>
  </si>
  <si>
    <t>March Veterans Village, L.P., a California limited partnership</t>
  </si>
  <si>
    <t>6th Street Family</t>
  </si>
  <si>
    <t>East 6th Street LP</t>
  </si>
  <si>
    <t>BOACHIF X</t>
  </si>
  <si>
    <t>Ebenezer Plaza 1A</t>
  </si>
  <si>
    <t>Ebenezer Plaza Owner LLC</t>
  </si>
  <si>
    <t>Ebenezer Plaza 1B</t>
  </si>
  <si>
    <t>Ebenezer Plaza Owner Phase 1B LLC</t>
  </si>
  <si>
    <t>Flax Meadow Townhomes</t>
  </si>
  <si>
    <t>Flax Meadow LP</t>
  </si>
  <si>
    <t>Freedom Village of Gibbsboro</t>
  </si>
  <si>
    <t>Project Freedom at Gibbsboro Urban Renewal, LP</t>
  </si>
  <si>
    <t>PATH Metro Villas Phase 2</t>
  </si>
  <si>
    <t>METRO VILLAS PHASE 2 LOS ANGELES, LP</t>
  </si>
  <si>
    <t>Plateau Ridge</t>
  </si>
  <si>
    <t>Plateau Ridge Senior Housing Limited Partnership</t>
  </si>
  <si>
    <t>Altrudy Lane Apartments</t>
  </si>
  <si>
    <t>Yorba Linda Altrudy, LP</t>
  </si>
  <si>
    <t>BOACHIF XI</t>
  </si>
  <si>
    <t>El Dorado II Apts</t>
  </si>
  <si>
    <t>El Dorado II, LP</t>
  </si>
  <si>
    <t>Liberty Meadow Estates Phase III</t>
  </si>
  <si>
    <t>Liberty Meadow Estates, Phase III LP</t>
  </si>
  <si>
    <t>PATH Villas at South Gate</t>
  </si>
  <si>
    <t>PATH Villas Southgate LP</t>
  </si>
  <si>
    <t>Roosevelt Road Veterans Housing</t>
  </si>
  <si>
    <t>Roosevelt Road Veterans Housing LP</t>
  </si>
  <si>
    <t>Rose Apartments</t>
  </si>
  <si>
    <t xml:space="preserve"> 720 Rose, LP.</t>
  </si>
  <si>
    <t>The Groves</t>
  </si>
  <si>
    <t>SJC Groves, LP</t>
  </si>
  <si>
    <t>True Light Haven</t>
  </si>
  <si>
    <t>True Light Haven Senior Housing Limited Partnership</t>
  </si>
  <si>
    <t>Belle Meade Apartments</t>
  </si>
  <si>
    <t>Steele Belle Meade LLC</t>
  </si>
  <si>
    <t>BOACHIF XII</t>
  </si>
  <si>
    <t>Bellfort Park</t>
  </si>
  <si>
    <t>KCG Bellfort Park, LP</t>
  </si>
  <si>
    <t>REC Center</t>
  </si>
  <si>
    <t>REC Center Limited Dividend Housing Association Limited Partnership</t>
  </si>
  <si>
    <t>BOACHIF XIII</t>
  </si>
  <si>
    <t>2415 North Broad Street</t>
  </si>
  <si>
    <t>2415 North Broad Limited Partnership</t>
  </si>
  <si>
    <t>Capital One 2012</t>
  </si>
  <si>
    <t>Attention Homes</t>
  </si>
  <si>
    <t>Attention Homes Residences, L.P.</t>
  </si>
  <si>
    <t>Churchill at Golden Triangle Community</t>
  </si>
  <si>
    <t>Churchill at Golden Triangle Community, LP</t>
  </si>
  <si>
    <t>Compass Broadview</t>
  </si>
  <si>
    <t>Compass Broadview LLC</t>
  </si>
  <si>
    <t>Concern Port Jefferson</t>
  </si>
  <si>
    <t>Concern Port Jefferson LLC</t>
  </si>
  <si>
    <t>Greenway Meadows</t>
  </si>
  <si>
    <t>1820 14th Street, L.P.</t>
  </si>
  <si>
    <t>Housing First Oak Springs (aka Terrace at Oak Springs)</t>
  </si>
  <si>
    <t>Housing First Oak Springs, LP</t>
  </si>
  <si>
    <t>Jefferson Park</t>
  </si>
  <si>
    <t>FCC NW Highway LP</t>
  </si>
  <si>
    <t>Melrose Commons Supportive Housing</t>
  </si>
  <si>
    <t>Melrose Commons Supportive Housing, L.P.</t>
  </si>
  <si>
    <t>Mill Brook Terrace</t>
  </si>
  <si>
    <t>Mill Brook Terrace, L.P.</t>
  </si>
  <si>
    <t>MLK Senior Housing</t>
  </si>
  <si>
    <t>MHNW 17 MLK Senior Housing LLLP</t>
  </si>
  <si>
    <t>Mueller Apartments</t>
  </si>
  <si>
    <t>FC Mueller Housing, LP</t>
  </si>
  <si>
    <t>North Brooklyn Opportunities</t>
  </si>
  <si>
    <t>North Brooklyn Opportunities, L.P.</t>
  </si>
  <si>
    <t>Palo Verde</t>
  </si>
  <si>
    <t>Palo Verde Apartments, L.P.</t>
  </si>
  <si>
    <t>Post East Four</t>
  </si>
  <si>
    <t>Post  East Four Limited Partnership</t>
  </si>
  <si>
    <t>Post West Nine</t>
  </si>
  <si>
    <t>Post West Nine Limited Partnership</t>
  </si>
  <si>
    <t>Somerset Lofts</t>
  </si>
  <si>
    <t>DWR Somerset 18 LP</t>
  </si>
  <si>
    <t>Sun Ridge Apartments</t>
  </si>
  <si>
    <t>Monument Boulevard Housing Associates, LP</t>
  </si>
  <si>
    <t>The Boston Home - Harmon Apartments</t>
  </si>
  <si>
    <t>Harmon Apartments, LLC</t>
  </si>
  <si>
    <t>The Maguire Residence</t>
  </si>
  <si>
    <t>1920 East Orleans Limited Partnership</t>
  </si>
  <si>
    <t>Towne Courts</t>
  </si>
  <si>
    <t>Towne Courts LLC</t>
  </si>
  <si>
    <t>Vets Village of Carson</t>
  </si>
  <si>
    <t>Carson Figueroa Affordable Housing LP</t>
  </si>
  <si>
    <t>Twelfth and Spruce</t>
  </si>
  <si>
    <t>Spruce Housing LLC</t>
  </si>
  <si>
    <t>Capital One 2020</t>
  </si>
  <si>
    <t>2222 Cleburne</t>
  </si>
  <si>
    <t>2222 Cleburne, LP</t>
  </si>
  <si>
    <t>Cathay SIF I - 6%,NEF 2014 - 52%,2018 Texas Regional - 42%</t>
  </si>
  <si>
    <t>Canon Kip Community House</t>
  </si>
  <si>
    <t>Canon Kip Associates II</t>
  </si>
  <si>
    <t>Cathay SIF II - 21%,CEF 2017 - 79%</t>
  </si>
  <si>
    <t>Simone Hotel</t>
  </si>
  <si>
    <t>SIMONE 2015 LP</t>
  </si>
  <si>
    <t>Cathay SIF II - 24%,CEF 2017 - 76%</t>
  </si>
  <si>
    <t>Guest House</t>
  </si>
  <si>
    <t>Guest House LP</t>
  </si>
  <si>
    <t>Cathay SIF II - 25%,CEF 2017 - 75%</t>
  </si>
  <si>
    <t>Edison Lofts</t>
  </si>
  <si>
    <t>EAF Edison 19, LP</t>
  </si>
  <si>
    <t>Cathay SIF IV - 7%,2019 Texas Regional - 93%</t>
  </si>
  <si>
    <t>Posada de Colores</t>
  </si>
  <si>
    <t>Posada De Colores LP</t>
  </si>
  <si>
    <t>CEF 2015 - 50%,CEF 2017 - 50%</t>
  </si>
  <si>
    <t>CEF 2016</t>
  </si>
  <si>
    <t>AMP 103</t>
  </si>
  <si>
    <t>Gonzales Family RAD, LP</t>
  </si>
  <si>
    <t>AMP 105 AMP 112</t>
  </si>
  <si>
    <t>South County RAD, LP</t>
  </si>
  <si>
    <t>AMP 107 &amp; 114 &amp; 119</t>
  </si>
  <si>
    <t>Salinas Family RAD, LP</t>
  </si>
  <si>
    <t>AMP 108-AMP 120</t>
  </si>
  <si>
    <t>East Salinas Family RAD, LP</t>
  </si>
  <si>
    <t>Los Robles Terrace</t>
  </si>
  <si>
    <t>Los Robles Terrace, L.P.</t>
  </si>
  <si>
    <t>PSH Campus</t>
  </si>
  <si>
    <t>PSH Campus, L.P.</t>
  </si>
  <si>
    <t>Valentine Court</t>
  </si>
  <si>
    <t>Valentine Court, L.P.</t>
  </si>
  <si>
    <t>Grayson Street Apartments</t>
  </si>
  <si>
    <t>GRAYSON APARTMENTS, L.P.</t>
  </si>
  <si>
    <t>CEF 2016 - 65%,CEF 2018 - 35%</t>
  </si>
  <si>
    <t>King 1101 Apartments (aka 1101 MLK)</t>
  </si>
  <si>
    <t>King 1101 Apartments, L.P.</t>
  </si>
  <si>
    <t>CEF 2017</t>
  </si>
  <si>
    <t>Mission Trails</t>
  </si>
  <si>
    <t>Mission Trail LE LP</t>
  </si>
  <si>
    <t>Owendale</t>
  </si>
  <si>
    <t>OWENDALE MUTUAL HOUSING ASSOCIATES, L.P.</t>
  </si>
  <si>
    <t>Rocky Hill Veterans</t>
  </si>
  <si>
    <t>Trower Housing Partners, LP</t>
  </si>
  <si>
    <t>CEF 2017 - 53%,CEF 2018 - 47%</t>
  </si>
  <si>
    <t>88th &amp; Vermont</t>
  </si>
  <si>
    <t>88th &amp; Vermont LP</t>
  </si>
  <si>
    <t>CEF 2018</t>
  </si>
  <si>
    <t>Britton Court</t>
  </si>
  <si>
    <t>Mercy Housing California 74, L.P.</t>
  </si>
  <si>
    <t>SP7</t>
  </si>
  <si>
    <t>SP7 Apartments LP</t>
  </si>
  <si>
    <t>Sun Valley Senior Veterans Apartments</t>
  </si>
  <si>
    <t>Sun Valley Senior Veterans, L.P.</t>
  </si>
  <si>
    <t>Metamorphosis on Foothill</t>
  </si>
  <si>
    <t>METAMORPHOSIS ON FOOTHILL, L.P.</t>
  </si>
  <si>
    <t>CEF 2018 - 15%,CEF 2019 - 85%</t>
  </si>
  <si>
    <t>Hope Center</t>
  </si>
  <si>
    <t>BFHP Hope Center LP</t>
  </si>
  <si>
    <t>CEF 2019</t>
  </si>
  <si>
    <t>RAD 1</t>
  </si>
  <si>
    <t>RAD PILOT LP</t>
  </si>
  <si>
    <t>Senator Apartments</t>
  </si>
  <si>
    <t>Senator 2015 LP</t>
  </si>
  <si>
    <t>Marcella Gardens (68th &amp; Main)</t>
  </si>
  <si>
    <t>Marcella Gardens L.P.</t>
  </si>
  <si>
    <t>CEF 2019 - 63%,NEF Support Corp. - 37%</t>
  </si>
  <si>
    <t>Airport Inn Apartments</t>
  </si>
  <si>
    <t>Commonwealth Housing Partners LP</t>
  </si>
  <si>
    <t>CEF 2020</t>
  </si>
  <si>
    <t>Berkeley Way</t>
  </si>
  <si>
    <t>BRIDGE Berkeley Way LP</t>
  </si>
  <si>
    <t>Central City Apartments</t>
  </si>
  <si>
    <t>East Lake/Central City LP</t>
  </si>
  <si>
    <t>Chicago 2004 Fund</t>
  </si>
  <si>
    <t>Mayfair Commons</t>
  </si>
  <si>
    <t>MC Blue, L.P.</t>
  </si>
  <si>
    <t>Chicago West Town Fund</t>
  </si>
  <si>
    <t>West Town Phase I &amp; II</t>
  </si>
  <si>
    <t>West Town Housing Preservation, LP</t>
  </si>
  <si>
    <t>Citigroup 2014</t>
  </si>
  <si>
    <t>Brightwood</t>
  </si>
  <si>
    <t>Athena LLC</t>
  </si>
  <si>
    <t>Crotona Park North</t>
  </si>
  <si>
    <t>Crotona Park North LLC</t>
  </si>
  <si>
    <t>Genesis Y15 Re-Syndication</t>
  </si>
  <si>
    <t>Genesis Y15 Owners LLC</t>
  </si>
  <si>
    <t>Compass SIF I</t>
  </si>
  <si>
    <t>Del Monte Senior Apts (aka Littlejohn Commons)</t>
  </si>
  <si>
    <t>Sherman and Buena Vista L.P.</t>
  </si>
  <si>
    <t>Madera Vista Apartments III</t>
  </si>
  <si>
    <t>Summerhouse Housing 3, L.P.</t>
  </si>
  <si>
    <t>New Hope Housing at Harrisburg</t>
  </si>
  <si>
    <t>Harrisburg SRO, LTD</t>
  </si>
  <si>
    <t>New Hope Housing at Reed</t>
  </si>
  <si>
    <t>NHH at Reed, Ltd</t>
  </si>
  <si>
    <t>Newsome Homes</t>
  </si>
  <si>
    <t>Newsome Homes, LP</t>
  </si>
  <si>
    <t>Compass SIF I - 68%,Cathay SIF I - 32%</t>
  </si>
  <si>
    <t>The Park at Cliff Creek</t>
  </si>
  <si>
    <t>Riverside CCF/CB Partners, L.P.</t>
  </si>
  <si>
    <t>Compass SIF I - 90%,Cathay SIF I - 10%</t>
  </si>
  <si>
    <t xml:space="preserve"> Tyvola Road</t>
  </si>
  <si>
    <t>Tyvola Road, LLC</t>
  </si>
  <si>
    <t>Decennial QOZ Fund I LLC</t>
  </si>
  <si>
    <t>Willkommen Zuhause</t>
  </si>
  <si>
    <t>Willkommen Zuhause, LLC</t>
  </si>
  <si>
    <t>Fifth Third 2020</t>
  </si>
  <si>
    <t>Harrison Circle</t>
  </si>
  <si>
    <t>HARRISON CIRCLE LIMITED DIVIDEND HOUSING ASSOCIATION LIMITED PARTNERSHIP</t>
  </si>
  <si>
    <t>Fifth Third Opportunity Zone Fund</t>
  </si>
  <si>
    <t>Willkommen 2 NMTC Ozone</t>
  </si>
  <si>
    <t>Willkommen Development 2 LLC</t>
  </si>
  <si>
    <t>Willkommen 3 HTC-OZ</t>
  </si>
  <si>
    <t>Willkommmen Development 3, LLC</t>
  </si>
  <si>
    <t>Hope Manor Village</t>
  </si>
  <si>
    <t>Hope Manor Village Housing Limited Partnership</t>
  </si>
  <si>
    <t>Fifth Third Opportunity Zone Fund - 59%,NEF 2020 - 41%</t>
  </si>
  <si>
    <t>First Niagara SIF (FN acquired by AHP Housing)</t>
  </si>
  <si>
    <t>HELP Buffalo II</t>
  </si>
  <si>
    <t>HELP Buffalo II LLC</t>
  </si>
  <si>
    <t>TD</t>
  </si>
  <si>
    <t>Santa Clara I - Preservation Loan 2018 and Supplemental Loan 2020</t>
  </si>
  <si>
    <t>Santa Clara Apartments I LLC</t>
  </si>
  <si>
    <t>NEF Preservation Fund II LP - 13%,NEF Preservation Mortgage Loan Fund I LP - 87%</t>
  </si>
  <si>
    <t>Santa Clara II -Preservation Loan 2017 -Supplemental Loans 2018 &amp; 2020</t>
  </si>
  <si>
    <t>Lincoln Santa Clara II LLC</t>
  </si>
  <si>
    <t>NEF Preservation Fund II LP - 43%,NEF Preservation Mortgage Loan Fund I LP - 57%</t>
  </si>
  <si>
    <t>71 10th Street - Preservation Loan 2020</t>
  </si>
  <si>
    <t>East Bay Capital Portfolio I Fund IV  LP</t>
  </si>
  <si>
    <t>NEF Preservation Mortgage Loan Fund I LP</t>
  </si>
  <si>
    <t>Battery Park - NCR Preservation Loan (2018)</t>
  </si>
  <si>
    <t>Battery Park Senior Housing Limited Partnership</t>
  </si>
  <si>
    <t>Canal Courts and Lanvale Towers - Preservation Loan 2018</t>
  </si>
  <si>
    <t>Lanvale Court, LLC</t>
  </si>
  <si>
    <t>Chambers Bridge Residence NCR Preservation Loan (2018)</t>
  </si>
  <si>
    <t>National Church Residences of Brick, NJ Urban Renewal Housing</t>
  </si>
  <si>
    <t>Foxboro Terrace - Preservation Loan 2020</t>
  </si>
  <si>
    <t>JF Foxboro Partners, LLC</t>
  </si>
  <si>
    <t>Gateway at Lake Jackson - Preservation Loan 2018</t>
  </si>
  <si>
    <t>Gateway Preservation LP</t>
  </si>
  <si>
    <t>Huntington Place Apartments - Preservation Loan 2020</t>
  </si>
  <si>
    <t>Aeon BP LLC</t>
  </si>
  <si>
    <t>Lakeside Commons - Preservation Loan 2018</t>
  </si>
  <si>
    <t>Lakeside Commons, Ltd.</t>
  </si>
  <si>
    <t>Mariposa - Preservation Loan 2019</t>
  </si>
  <si>
    <t>Mariposa Preservation LLC</t>
  </si>
  <si>
    <t>Orchard Place - Preservation Loan 2019</t>
  </si>
  <si>
    <t>Orchard Place Apartments LLC</t>
  </si>
  <si>
    <t>Parkwood - Preservation Loan 2019</t>
  </si>
  <si>
    <t>Burbank  Housing Development Corporation</t>
  </si>
  <si>
    <t>Pine View - Preservation Loan 2019</t>
  </si>
  <si>
    <t>Pine View Preservation LP</t>
  </si>
  <si>
    <t>Southern Highlands - Preservation 2019 Loan</t>
  </si>
  <si>
    <t>Southern Highlands Apartments LLC</t>
  </si>
  <si>
    <t>Southwest Village - Preservation Loan 2018</t>
  </si>
  <si>
    <t>Southwest Village Owner LLC</t>
  </si>
  <si>
    <t>Tung Portfolio - Preservation Loan 2020</t>
  </si>
  <si>
    <t>East Bay Capital Portfolio II Fund IV, LP</t>
  </si>
  <si>
    <t>Valencia Park - Preservation Loan 2019</t>
  </si>
  <si>
    <t>Valencia Park Apartments LLC</t>
  </si>
  <si>
    <t>Whisperwood - Preservation Loan 2019</t>
  </si>
  <si>
    <t>Whisperwood Preservation LLC</t>
  </si>
  <si>
    <t>Windstone - Preservation Loan 2019</t>
  </si>
  <si>
    <t>Windstone Apartments LLC</t>
  </si>
  <si>
    <t>Renaissance 88 - Preservation Loan 2018</t>
  </si>
  <si>
    <t>Renaissance Acquisition Partners, LP</t>
  </si>
  <si>
    <t>NEF Preservation Mortgage Loan Fund I LP - 96%,NEF Preservation Fund II LP - 4%</t>
  </si>
  <si>
    <t>1736 Rhode Island Avenue</t>
  </si>
  <si>
    <t>1736 Rhode Island Avenue LLC</t>
  </si>
  <si>
    <t>NEF Support Corp.</t>
  </si>
  <si>
    <t>Bridge Meadows Redmond</t>
  </si>
  <si>
    <t>Bridge Meadows Redmond, LLC</t>
  </si>
  <si>
    <t>Geneseo Townhomes</t>
  </si>
  <si>
    <t>Geneseo Townhomes, LLC</t>
  </si>
  <si>
    <t>Going 42</t>
  </si>
  <si>
    <t>GOING 42 LIMITED PARTNERSHIP</t>
  </si>
  <si>
    <t>Hickory Way Apartments Phase 2</t>
  </si>
  <si>
    <t>Hickory Way Apartments II LDHA LP</t>
  </si>
  <si>
    <t>Jordan Court</t>
  </si>
  <si>
    <t>Jordan, LP</t>
  </si>
  <si>
    <t>La Plaza de Virginia</t>
  </si>
  <si>
    <t>LA PLAZA DE VIRGINIA OWNERS LLC</t>
  </si>
  <si>
    <t>Ladd Senior Housing</t>
  </si>
  <si>
    <t>Ladd Senior Housing LP</t>
  </si>
  <si>
    <t>Lexington Apartments</t>
  </si>
  <si>
    <t>Lexington ECJ Housing, LP</t>
  </si>
  <si>
    <t>Pathways at Chalmers Court</t>
  </si>
  <si>
    <t>Pathways at Chalmers Courts West, LP</t>
  </si>
  <si>
    <t>Patriot Heights</t>
  </si>
  <si>
    <t>Patriot Heights, LLC</t>
  </si>
  <si>
    <t>Southern Blvd Development</t>
  </si>
  <si>
    <t>1319-25 Southern Blvd LLC</t>
  </si>
  <si>
    <t>Sun Commons</t>
  </si>
  <si>
    <t>Sun Commons, LP</t>
  </si>
  <si>
    <t>Sunset Pointe II</t>
  </si>
  <si>
    <t>Sunset Pointe II Associates, Ltd.</t>
  </si>
  <si>
    <t>Wingate Village Townhomes</t>
  </si>
  <si>
    <t>Wingate village Development, LLC</t>
  </si>
  <si>
    <t>Yancy Street Supportive Housing</t>
  </si>
  <si>
    <t>TR Yancy Street LLLP</t>
  </si>
  <si>
    <t>Regency Lofts</t>
  </si>
  <si>
    <t>DWR Regency 20, LP</t>
  </si>
  <si>
    <t>NEF Support Corp. - 30%,NEF 2020 Series II - 63%,Cathay SIF IV - 7%</t>
  </si>
  <si>
    <t>Ruth Teague Homes</t>
  </si>
  <si>
    <t>Ruth Teague, LP</t>
  </si>
  <si>
    <t>NEF Support Corp. - 45%,CEF 2020  - 55%</t>
  </si>
  <si>
    <t>West 108th Street Apartments</t>
  </si>
  <si>
    <t>West 108th Street, L.P.</t>
  </si>
  <si>
    <t>New York Regional I</t>
  </si>
  <si>
    <t>Dix Avenue - NYC Distressed loan  2017</t>
  </si>
  <si>
    <t>WFHA Rockaway L.P.</t>
  </si>
  <si>
    <t>NYC Distressed II</t>
  </si>
  <si>
    <t>Linden WFHA Pillars - NYC Distressed Loan 2019</t>
  </si>
  <si>
    <t>WFHA Flatbush LLC</t>
  </si>
  <si>
    <t>NYEF 1994</t>
  </si>
  <si>
    <t>399-401 S. 4th Street</t>
  </si>
  <si>
    <t>399-401 S. 4th St. Redev. Assoc., LP</t>
  </si>
  <si>
    <t>Corey Parson</t>
  </si>
  <si>
    <t>NYEF 1995 Series II</t>
  </si>
  <si>
    <t>Gates Avenue (Cluster) - NEP</t>
  </si>
  <si>
    <t>Gates Cluster Development L.P.</t>
  </si>
  <si>
    <t>NYEF 2000 Series I</t>
  </si>
  <si>
    <t>Machull Redevelopment Associates</t>
  </si>
  <si>
    <t>Machull Redev. Assoc., L.P.</t>
  </si>
  <si>
    <t>Miguel Sosa Estates (NRP)</t>
  </si>
  <si>
    <t>Miguel Sosa Estates LP</t>
  </si>
  <si>
    <t>N.E.B. L.P. (NRP)</t>
  </si>
  <si>
    <t>NEB, L.P.</t>
  </si>
  <si>
    <t>Park Valley (NY)</t>
  </si>
  <si>
    <t>Park Valley Associates, L.P.</t>
  </si>
  <si>
    <t>Creston Avenue Cluster Phase I</t>
  </si>
  <si>
    <t>Walton Cluster, LP</t>
  </si>
  <si>
    <t>NYEF 2000 Series II</t>
  </si>
  <si>
    <t>Kosciusko Street Cluster</t>
  </si>
  <si>
    <t>Fatsville &amp; Company L.P.</t>
  </si>
  <si>
    <t>Paul O. Register Houses</t>
  </si>
  <si>
    <t>Paul O. Register Houses, L.P.</t>
  </si>
  <si>
    <t>Sherman Avenue Cluster</t>
  </si>
  <si>
    <t>Sherman Associates, L.P.</t>
  </si>
  <si>
    <t>Christopher Perkowski</t>
  </si>
  <si>
    <t>NYEF 2001</t>
  </si>
  <si>
    <t>Beulah Commons</t>
  </si>
  <si>
    <t>Beulah Commons Associates L.P.</t>
  </si>
  <si>
    <t>Howard Avenue Cluster NYC</t>
  </si>
  <si>
    <t>Howard Avenue Development L.P.</t>
  </si>
  <si>
    <t>W. 135th St. NEP (AW Holding)</t>
  </si>
  <si>
    <t>AW Holding LP</t>
  </si>
  <si>
    <t>W. 140th St (Maxwell)</t>
  </si>
  <si>
    <t>Maxwell Development, L.P.</t>
  </si>
  <si>
    <t>W. 144th Street (Prestige)</t>
  </si>
  <si>
    <t>Prestige Realty Associates, L.P.</t>
  </si>
  <si>
    <t>NYEF 2002</t>
  </si>
  <si>
    <t>Bushwick</t>
  </si>
  <si>
    <t>B &amp; R Management L.P.</t>
  </si>
  <si>
    <t>Crown Heights NRP</t>
  </si>
  <si>
    <t>Crown Heights NRP Associates, L.P.</t>
  </si>
  <si>
    <t>East 129th Street</t>
  </si>
  <si>
    <t>East 129th Street Cluster L.P.</t>
  </si>
  <si>
    <t>El Dorado</t>
  </si>
  <si>
    <t>El Dorado L.P.</t>
  </si>
  <si>
    <t>Highbridge CATCH</t>
  </si>
  <si>
    <t>Highbridge CATCH L.P.</t>
  </si>
  <si>
    <t>Los Sures NRP</t>
  </si>
  <si>
    <t>South Ninth &amp; Bedford, L.P.</t>
  </si>
  <si>
    <t>Y.A. Community Housing</t>
  </si>
  <si>
    <t>Youth Action Community Housing, L.P.</t>
  </si>
  <si>
    <t>W. 128th Street</t>
  </si>
  <si>
    <t>West 128th Street L.P.</t>
  </si>
  <si>
    <t>NYEF 2002 - 90%,NYEF 2001 - 10%</t>
  </si>
  <si>
    <t>2 W 129th</t>
  </si>
  <si>
    <t>West Fifth Avenue Realty, L.P.</t>
  </si>
  <si>
    <t>NYEF 2003</t>
  </si>
  <si>
    <t>Beck Street</t>
  </si>
  <si>
    <t>Beck Street Cluster, L.P.</t>
  </si>
  <si>
    <t>Bronx Heights Beulah</t>
  </si>
  <si>
    <t>Bronx Heights Beulah Associates, L.P.</t>
  </si>
  <si>
    <t>Chauncey Sumpter</t>
  </si>
  <si>
    <t>Chauncey Sumpter L.P.</t>
  </si>
  <si>
    <t>Clinton Old School and Flats</t>
  </si>
  <si>
    <t>Clinton Housing West 53rd Partners, L.P.</t>
  </si>
  <si>
    <t>HT Jericho-NRP</t>
  </si>
  <si>
    <t>HT Jericho, LP</t>
  </si>
  <si>
    <t>Lexington</t>
  </si>
  <si>
    <t>Lexington Avenue L.P.</t>
  </si>
  <si>
    <t>W. 137th Street</t>
  </si>
  <si>
    <t>West 137th Street, L.P.</t>
  </si>
  <si>
    <t>W. 148th Street (HP Plaza)</t>
  </si>
  <si>
    <t>HP Plaza LP</t>
  </si>
  <si>
    <t>NYEF 2004</t>
  </si>
  <si>
    <t>St. Nicholas - NEP</t>
  </si>
  <si>
    <t>West Nicholas Associates, L.P.</t>
  </si>
  <si>
    <t>Urban Renaissance</t>
  </si>
  <si>
    <t>Urban Renaissance Collaboration L.P.</t>
  </si>
  <si>
    <t>West 111th Street</t>
  </si>
  <si>
    <t>Cathedral Parkway Development L.P.</t>
  </si>
  <si>
    <t>West 145th Street Cluster</t>
  </si>
  <si>
    <t>CHG Housing, LP</t>
  </si>
  <si>
    <t>Arthur Ransome NRP</t>
  </si>
  <si>
    <t>Arthur Ransome Houses,  L.P.</t>
  </si>
  <si>
    <t>NYEF 2005</t>
  </si>
  <si>
    <t>BeulahLand</t>
  </si>
  <si>
    <t>BeulahLand Associates, L.P.</t>
  </si>
  <si>
    <t>Bradhurst CATCH</t>
  </si>
  <si>
    <t>Central Harlem Bradhurst, L.P.</t>
  </si>
  <si>
    <t>George Barbee</t>
  </si>
  <si>
    <t>George Barbee LP</t>
  </si>
  <si>
    <t>Iyanu Houses - NRP</t>
  </si>
  <si>
    <t>Iyanu Houses, L.P.</t>
  </si>
  <si>
    <t>Melrose Commons Cluster NEP</t>
  </si>
  <si>
    <t>Melrose Cluster, L.P.</t>
  </si>
  <si>
    <t>MHANY NRP (Acorn 3)</t>
  </si>
  <si>
    <t>MHANY 3 Associates, L.P.</t>
  </si>
  <si>
    <t>Renaissance Apartments NRP</t>
  </si>
  <si>
    <t>WHGA Renaissance Apartments L.P.</t>
  </si>
  <si>
    <t>Permanence</t>
  </si>
  <si>
    <t>Permanence LP</t>
  </si>
  <si>
    <t>NYEF 2005 - 50%,NYEF 2004 - 50%</t>
  </si>
  <si>
    <t>Bleecker Street - NEP</t>
  </si>
  <si>
    <t>Serlin Building Limited Partnership</t>
  </si>
  <si>
    <t>NYEF 2006</t>
  </si>
  <si>
    <t>Cauldwell Apartments</t>
  </si>
  <si>
    <t>Cauldwell Avenue Associates, L.P.</t>
  </si>
  <si>
    <t>East 139th Street NEP</t>
  </si>
  <si>
    <t>E. 139th St. Cluster LP</t>
  </si>
  <si>
    <t>Luacaw Brownstones</t>
  </si>
  <si>
    <t>Luacaw Brownstones, L.P.</t>
  </si>
  <si>
    <t>Montauk Avenue Cluster</t>
  </si>
  <si>
    <t>Nanraj LP</t>
  </si>
  <si>
    <t>Union Avenue (NY)</t>
  </si>
  <si>
    <t>Union Avenue Cluster, L.P.</t>
  </si>
  <si>
    <t>West 126th Street Cluster</t>
  </si>
  <si>
    <t>St. Nicholas W.126th St. LP</t>
  </si>
  <si>
    <t>NYEF 2008</t>
  </si>
  <si>
    <t>Cooper Street NEP</t>
  </si>
  <si>
    <t>Cooper and Decatur, LP</t>
  </si>
  <si>
    <t>West 131st Street Cluster</t>
  </si>
  <si>
    <t>Mid-Harlem Apartments, L.P.</t>
  </si>
  <si>
    <t>West 146th Street NEP</t>
  </si>
  <si>
    <t>West 146th Street, LP</t>
  </si>
  <si>
    <t>Eighth Avenue NEP</t>
  </si>
  <si>
    <t>Gloria Homes Apts. L.P.</t>
  </si>
  <si>
    <t>NYEF 2008 - 75%,NYEF 2006 - 10%,NYEF 2004 - 15%</t>
  </si>
  <si>
    <t>One Economy I</t>
  </si>
  <si>
    <t>Park Boulevard IB</t>
  </si>
  <si>
    <t>Park Boulevard IB, L.P.</t>
  </si>
  <si>
    <t>Regional Fund V - Chicago</t>
  </si>
  <si>
    <t>Southwick Apartments (IL)</t>
  </si>
  <si>
    <t>Southwick Apartments, LP</t>
  </si>
  <si>
    <t>Regional Fund VII</t>
  </si>
  <si>
    <t>Humboldt House</t>
  </si>
  <si>
    <t>Humboldt Apartments, LP</t>
  </si>
  <si>
    <t>Grand Rogers Cluster</t>
  </si>
  <si>
    <t>Grand &amp; Rogers Group L.P.</t>
  </si>
  <si>
    <t>Cathay SIF I - 27%,Regional Fund VII - 73%</t>
  </si>
  <si>
    <t>Regional Secondary II - California</t>
  </si>
  <si>
    <t>Skid Row Central 1</t>
  </si>
  <si>
    <t>SKID ROW CENTRAL 1 LP</t>
  </si>
  <si>
    <t>Regional VIII - Chicago</t>
  </si>
  <si>
    <t>Friendship Manor</t>
  </si>
  <si>
    <t>Friendship Manor Senior Housing Limited Partnership</t>
  </si>
  <si>
    <t>Hershey Tower Senior Village</t>
  </si>
  <si>
    <t>Hershey Tower Senior Village LP</t>
  </si>
  <si>
    <t>Lehigh Park Apartments</t>
  </si>
  <si>
    <t>Lehigh Park Apartments, LLC</t>
  </si>
  <si>
    <t>PRG I</t>
  </si>
  <si>
    <t>CB PRG I Portfolio Limited Partnership</t>
  </si>
  <si>
    <t>PRG II</t>
  </si>
  <si>
    <t>CB PRG Portfolio II Limited Partnership, a Minnesota limited partnership</t>
  </si>
  <si>
    <t>St Elizabeth f/k/a St Ann's Senior Residences</t>
  </si>
  <si>
    <t>St. Ann's Senior Residences. LP</t>
  </si>
  <si>
    <t>Tierra Linda</t>
  </si>
  <si>
    <t>Tierra Linda Limited Partnership</t>
  </si>
  <si>
    <t>Tioga Family Center</t>
  </si>
  <si>
    <t>1822 Housing LP</t>
  </si>
  <si>
    <t>Parkview</t>
  </si>
  <si>
    <t>UPD Parkview, LP, an Illinois limited partnership</t>
  </si>
  <si>
    <t>Cathay SIF I - 8%,Regional Fund VII - 38%,Regional VIII - Chicago - 55%</t>
  </si>
  <si>
    <t>The Hilltop</t>
  </si>
  <si>
    <t>Hilltop Partners Urban Renewal I LLC</t>
  </si>
  <si>
    <t>Cathay SIF II - 12%,Regional VIII - Chicago - 75%,MS SIF IV - 13%</t>
  </si>
  <si>
    <t>El Zocalo (f/k/a Back Of The Yards New City)</t>
  </si>
  <si>
    <t>UPD 47th Street, LP</t>
  </si>
  <si>
    <t>Cathay SIF II - 14%,Regional VIII - Chicago - 86%</t>
  </si>
  <si>
    <t>Colma Vets Village</t>
  </si>
  <si>
    <t>Mercy Housing California 66, L.P.</t>
  </si>
  <si>
    <t>Silicon Valley Bank SIF II</t>
  </si>
  <si>
    <t>Mosaic Garden</t>
  </si>
  <si>
    <t>MP Mosaic Garden Associates, L.P.</t>
  </si>
  <si>
    <t>University Avenue Senior Apartments</t>
  </si>
  <si>
    <t>University Senior Apartments L.P.</t>
  </si>
  <si>
    <t>Bay Meadows</t>
  </si>
  <si>
    <t>Bay Meadows Affordable Associates, LP</t>
  </si>
  <si>
    <t>Silicon Valley Bank SIF II - 31%,Silicon Valley Bank SIF III - 69%</t>
  </si>
  <si>
    <t>Posolmi Place (aka Eight Trees)</t>
  </si>
  <si>
    <t>MP Acalanes Associates, LP</t>
  </si>
  <si>
    <t>Silicon Valley Bank SIF III</t>
  </si>
  <si>
    <t>Sunflower Hill at Irby Ranch</t>
  </si>
  <si>
    <t>Sunflower Irby, L.P.</t>
  </si>
  <si>
    <t>Casa de la Mision</t>
  </si>
  <si>
    <t>Mercy Housing California 59 LP</t>
  </si>
  <si>
    <t>CEF 2019 - 40%,Silicon Valley Bank SIF III - 60%</t>
  </si>
  <si>
    <t>1437 Shakespeare Avenue</t>
  </si>
  <si>
    <t>Shakespeare Watson L.P.</t>
  </si>
  <si>
    <t>Sterling National Bank SIF</t>
  </si>
  <si>
    <t>BK Union Cluster</t>
  </si>
  <si>
    <t>BK Union Avenue Cluster LLC</t>
  </si>
  <si>
    <t>BK Westchester &amp; Home</t>
  </si>
  <si>
    <t>BK WESTCHESTER HOME STREET LLC</t>
  </si>
  <si>
    <t>Residences at Fairmount Station</t>
  </si>
  <si>
    <t>Residences at Fairmount Station LLC</t>
  </si>
  <si>
    <t>Webster LIHTC Fund I</t>
  </si>
  <si>
    <t>Summit Park</t>
  </si>
  <si>
    <t>SUMMIT PARK MUTUAL HOUSING, LLC</t>
  </si>
  <si>
    <t>Wells Fargo SIF II</t>
  </si>
  <si>
    <t>Pecan Ridge</t>
  </si>
  <si>
    <t>Pecan Ridge at Rosehill, LP</t>
  </si>
  <si>
    <t>GB</t>
  </si>
  <si>
    <t>CEF 2020 - 70% Northern California III - 30%</t>
  </si>
  <si>
    <t>MANZANITA, L.P.</t>
  </si>
  <si>
    <t>Manzanita Family Housing</t>
  </si>
  <si>
    <t>Corp</t>
  </si>
  <si>
    <t>Mission Bay South</t>
  </si>
  <si>
    <t>Mission Bay  9 LP</t>
  </si>
  <si>
    <t>NEF Support Corp. - 63.11%, NEF 2020 Series II - 4.46%, CEF 2020 - 32.43%</t>
  </si>
  <si>
    <t>LIMITED PARTNER RECEIVABLE CONFIRMATIONS</t>
  </si>
  <si>
    <t>*** If you encounter differences or have questions when preparing the Partnership audit, please contact Karol Rozanek at KRozanek@nefinc.org ***</t>
  </si>
  <si>
    <t>Balance at</t>
  </si>
  <si>
    <t>Limited Partnership Name</t>
  </si>
  <si>
    <t>Asset Manager</t>
  </si>
  <si>
    <t>Adjustments</t>
  </si>
  <si>
    <t>Payments</t>
  </si>
  <si>
    <t>01/01/2020</t>
  </si>
  <si>
    <t>2020</t>
  </si>
  <si>
    <t>12/31/2020</t>
  </si>
  <si>
    <t>FOR THE YEAR ENDED DECEMBER 31, 2020</t>
  </si>
  <si>
    <t>PLEASE NOTE THAT IF YOUR OPERATING PARTNERSHIP IS NOT LISTED ON THIS REPORT, IT MEANS THE BEGINNING BALANCE WAS ZERO AT 1/1/20 AND THEREFORE NOTHING IS DUE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</si>
</sst>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$-409]#,##0_);\([$$-409]#,##0\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52">
    <font>
      <sz val="10"/>
      <color indexed="8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2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43" fontId="0" fillId="0" borderId="0" xfId="0" applyNumberFormat="1" applyFill="1" applyAlignment="1">
      <alignment vertical="top"/>
    </xf>
    <xf numFmtId="0" fontId="2" fillId="0" borderId="0" xfId="0" applyFont="1" applyFill="1" applyAlignment="1">
      <alignment vertical="top"/>
    </xf>
    <xf numFmtId="43" fontId="2" fillId="0" borderId="0" xfId="42" applyFont="1" applyFill="1" applyAlignment="1">
      <alignment vertical="top"/>
    </xf>
    <xf numFmtId="1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9" fillId="0" borderId="0" xfId="0" applyFont="1" applyFill="1" applyAlignment="1">
      <alignment horizontal="left" vertical="top"/>
    </xf>
    <xf numFmtId="0" fontId="50" fillId="0" borderId="0" xfId="0" applyFont="1" applyFill="1" applyAlignment="1">
      <alignment vertical="top"/>
    </xf>
    <xf numFmtId="43" fontId="2" fillId="0" borderId="0" xfId="42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48" applyFont="1" applyFill="1" applyAlignment="1">
      <alignment/>
    </xf>
    <xf numFmtId="164" fontId="3" fillId="0" borderId="0" xfId="48" applyNumberFormat="1" applyFont="1" applyFill="1" applyAlignment="1">
      <alignment horizontal="center" vertical="top"/>
    </xf>
    <xf numFmtId="0" fontId="3" fillId="0" borderId="0" xfId="48" applyFont="1" applyFill="1" applyAlignment="1">
      <alignment horizontal="center"/>
    </xf>
    <xf numFmtId="0" fontId="6" fillId="0" borderId="0" xfId="56" applyFont="1">
      <alignment/>
      <protection/>
    </xf>
    <xf numFmtId="166" fontId="6" fillId="0" borderId="0" xfId="44" applyNumberFormat="1" applyFont="1" applyFill="1" applyBorder="1" applyAlignment="1">
      <alignment/>
    </xf>
    <xf numFmtId="0" fontId="5" fillId="0" borderId="0" xfId="56" applyFont="1" applyAlignment="1">
      <alignment horizontal="center" wrapText="1"/>
      <protection/>
    </xf>
    <xf numFmtId="0" fontId="8" fillId="33" borderId="0" xfId="56" applyFont="1" applyFill="1">
      <alignment/>
      <protection/>
    </xf>
    <xf numFmtId="166" fontId="9" fillId="33" borderId="0" xfId="44" applyNumberFormat="1" applyFont="1" applyFill="1" applyAlignment="1">
      <alignment horizontal="center"/>
    </xf>
    <xf numFmtId="166" fontId="9" fillId="33" borderId="0" xfId="44" applyNumberFormat="1" applyFont="1" applyFill="1" applyAlignment="1" quotePrefix="1">
      <alignment horizontal="center"/>
    </xf>
    <xf numFmtId="0" fontId="9" fillId="33" borderId="10" xfId="56" applyFont="1" applyFill="1" applyBorder="1">
      <alignment/>
      <protection/>
    </xf>
    <xf numFmtId="166" fontId="9" fillId="33" borderId="10" xfId="44" applyNumberFormat="1" applyFont="1" applyFill="1" applyBorder="1" applyAlignment="1" quotePrefix="1">
      <alignment horizontal="center"/>
    </xf>
    <xf numFmtId="166" fontId="9" fillId="33" borderId="10" xfId="44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center" wrapText="1"/>
      <protection/>
    </xf>
    <xf numFmtId="166" fontId="7" fillId="0" borderId="0" xfId="0" applyNumberFormat="1" applyFont="1" applyAlignment="1">
      <alignment vertical="top"/>
    </xf>
    <xf numFmtId="166" fontId="0" fillId="0" borderId="0" xfId="0" applyNumberFormat="1" applyAlignment="1">
      <alignment vertical="top"/>
    </xf>
    <xf numFmtId="166" fontId="5" fillId="0" borderId="0" xfId="56" applyNumberFormat="1" applyFont="1" applyAlignment="1">
      <alignment horizontal="center" wrapText="1"/>
      <protection/>
    </xf>
    <xf numFmtId="166" fontId="1" fillId="0" borderId="0" xfId="42" applyNumberFormat="1" applyFont="1" applyFill="1" applyAlignment="1">
      <alignment horizontal="center" vertical="top"/>
    </xf>
    <xf numFmtId="166" fontId="0" fillId="0" borderId="0" xfId="0" applyNumberFormat="1" applyFill="1" applyAlignment="1">
      <alignment vertical="top"/>
    </xf>
    <xf numFmtId="169" fontId="3" fillId="0" borderId="0" xfId="45" applyNumberFormat="1" applyFont="1" applyFill="1" applyAlignment="1">
      <alignment horizontal="center" vertical="top"/>
    </xf>
    <xf numFmtId="169" fontId="1" fillId="0" borderId="0" xfId="45" applyNumberFormat="1" applyFont="1" applyFill="1" applyAlignment="1">
      <alignment horizontal="center" vertical="top"/>
    </xf>
    <xf numFmtId="0" fontId="30" fillId="0" borderId="0" xfId="0" applyFont="1" applyFill="1" applyAlignment="1">
      <alignment vertical="top"/>
    </xf>
    <xf numFmtId="0" fontId="51" fillId="0" borderId="0" xfId="56" applyFont="1" applyAlignment="1">
      <alignment horizont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576"/>
  <sheetViews>
    <sheetView showGridLines="0" tabSelected="1" zoomScalePageLayoutView="0" workbookViewId="0" topLeftCell="D1">
      <selection activeCell="J19" sqref="J19"/>
    </sheetView>
  </sheetViews>
  <sheetFormatPr defaultColWidth="6.8515625" defaultRowHeight="12.75" customHeight="1"/>
  <cols>
    <col min="1" max="1" width="4.00390625" style="4" hidden="1" customWidth="1"/>
    <col min="2" max="2" width="4.8515625" style="4" hidden="1" customWidth="1"/>
    <col min="3" max="3" width="10.28125" style="4" hidden="1" customWidth="1"/>
    <col min="4" max="4" width="34.8515625" style="4" customWidth="1"/>
    <col min="5" max="5" width="24.140625" style="4" hidden="1" customWidth="1"/>
    <col min="6" max="6" width="15.28125" style="4" bestFit="1" customWidth="1"/>
    <col min="7" max="7" width="6.421875" style="4" hidden="1" customWidth="1"/>
    <col min="8" max="11" width="16.7109375" style="37" customWidth="1"/>
    <col min="12" max="12" width="6.8515625" style="4" customWidth="1"/>
    <col min="13" max="13" width="13.8515625" style="4" bestFit="1" customWidth="1"/>
    <col min="14" max="14" width="12.57421875" style="4" customWidth="1"/>
    <col min="15" max="16384" width="6.8515625" style="4" customWidth="1"/>
  </cols>
  <sheetData>
    <row r="1" spans="4:11" ht="18.75">
      <c r="D1" s="31" t="s">
        <v>1149</v>
      </c>
      <c r="E1" s="31"/>
      <c r="F1" s="31"/>
      <c r="G1" s="31"/>
      <c r="H1" s="31"/>
      <c r="I1" s="31"/>
      <c r="J1" s="31"/>
      <c r="K1" s="31"/>
    </row>
    <row r="2" spans="4:11" ht="18.75">
      <c r="D2" s="31" t="s">
        <v>1159</v>
      </c>
      <c r="E2" s="31"/>
      <c r="F2" s="31"/>
      <c r="G2" s="31"/>
      <c r="H2" s="31"/>
      <c r="I2" s="31"/>
      <c r="J2" s="31"/>
      <c r="K2" s="31"/>
    </row>
    <row r="3" spans="4:11" ht="12.75" customHeight="1">
      <c r="D3" s="19"/>
      <c r="E3" s="20"/>
      <c r="F3" s="20"/>
      <c r="G3" s="19"/>
      <c r="H3" s="33"/>
      <c r="I3" s="33"/>
      <c r="J3" s="34"/>
      <c r="K3" s="34"/>
    </row>
    <row r="4" spans="4:11" s="40" customFormat="1" ht="15">
      <c r="D4" s="41" t="s">
        <v>1160</v>
      </c>
      <c r="E4" s="41"/>
      <c r="F4" s="41"/>
      <c r="G4" s="41"/>
      <c r="H4" s="41"/>
      <c r="I4" s="41"/>
      <c r="J4" s="41"/>
      <c r="K4" s="41"/>
    </row>
    <row r="5" spans="4:11" s="40" customFormat="1" ht="15">
      <c r="D5" s="41"/>
      <c r="E5" s="41"/>
      <c r="F5" s="41"/>
      <c r="G5" s="41"/>
      <c r="H5" s="41"/>
      <c r="I5" s="41"/>
      <c r="J5" s="41"/>
      <c r="K5" s="41"/>
    </row>
    <row r="6" spans="4:11" ht="12.75" customHeight="1">
      <c r="D6" s="19"/>
      <c r="E6" s="20"/>
      <c r="F6" s="20"/>
      <c r="G6" s="19"/>
      <c r="H6" s="33"/>
      <c r="I6" s="33"/>
      <c r="J6" s="34"/>
      <c r="K6" s="34"/>
    </row>
    <row r="7" spans="4:11" ht="12.75" customHeight="1">
      <c r="D7" s="32" t="s">
        <v>1150</v>
      </c>
      <c r="E7" s="32"/>
      <c r="F7" s="32"/>
      <c r="G7" s="32"/>
      <c r="H7" s="32"/>
      <c r="I7" s="32"/>
      <c r="J7" s="32"/>
      <c r="K7" s="32"/>
    </row>
    <row r="8" spans="4:11" ht="12.75" customHeight="1">
      <c r="D8" s="32"/>
      <c r="E8" s="32"/>
      <c r="F8" s="32"/>
      <c r="G8" s="32"/>
      <c r="H8" s="32"/>
      <c r="I8" s="32"/>
      <c r="J8" s="32"/>
      <c r="K8" s="32"/>
    </row>
    <row r="9" spans="4:11" ht="12.75" customHeight="1">
      <c r="D9" s="32"/>
      <c r="E9" s="32"/>
      <c r="F9" s="32"/>
      <c r="G9" s="32"/>
      <c r="H9" s="32"/>
      <c r="I9" s="32"/>
      <c r="J9" s="32"/>
      <c r="K9" s="32"/>
    </row>
    <row r="10" spans="4:11" ht="12.75" customHeight="1">
      <c r="D10" s="21"/>
      <c r="E10" s="21"/>
      <c r="F10" s="21"/>
      <c r="G10" s="21"/>
      <c r="H10" s="35"/>
      <c r="I10" s="35"/>
      <c r="J10" s="35"/>
      <c r="K10" s="35"/>
    </row>
    <row r="11" spans="4:11" ht="12.75" customHeight="1">
      <c r="D11" s="22"/>
      <c r="E11" s="22"/>
      <c r="F11" s="22"/>
      <c r="G11"/>
      <c r="H11" s="23" t="s">
        <v>1151</v>
      </c>
      <c r="I11" s="24" t="s">
        <v>1157</v>
      </c>
      <c r="J11" s="24" t="s">
        <v>1157</v>
      </c>
      <c r="K11" s="23" t="s">
        <v>1151</v>
      </c>
    </row>
    <row r="12" spans="1:11" ht="12.75" customHeight="1" thickBot="1">
      <c r="A12" s="29"/>
      <c r="B12" s="29"/>
      <c r="C12" s="29"/>
      <c r="D12" s="25" t="s">
        <v>1152</v>
      </c>
      <c r="E12" s="25"/>
      <c r="F12" s="25" t="s">
        <v>1153</v>
      </c>
      <c r="G12" s="30"/>
      <c r="H12" s="26" t="s">
        <v>1156</v>
      </c>
      <c r="I12" s="27" t="s">
        <v>1154</v>
      </c>
      <c r="J12" s="27" t="s">
        <v>1155</v>
      </c>
      <c r="K12" s="26" t="s">
        <v>1158</v>
      </c>
    </row>
    <row r="13" spans="1:15" ht="10.5" customHeight="1">
      <c r="A13" s="6" t="s">
        <v>845</v>
      </c>
      <c r="B13" s="1">
        <v>79278</v>
      </c>
      <c r="C13" s="2" t="s">
        <v>661</v>
      </c>
      <c r="D13" s="9" t="s">
        <v>662</v>
      </c>
      <c r="E13" s="9" t="s">
        <v>652</v>
      </c>
      <c r="F13" s="9" t="s">
        <v>80</v>
      </c>
      <c r="G13" s="10">
        <v>43950</v>
      </c>
      <c r="H13" s="38">
        <v>0</v>
      </c>
      <c r="I13" s="38">
        <v>7000747.055199999</v>
      </c>
      <c r="J13" s="38">
        <v>-739572</v>
      </c>
      <c r="K13" s="38">
        <v>6261175.055199999</v>
      </c>
      <c r="N13" s="14"/>
      <c r="O13" s="14"/>
    </row>
    <row r="14" spans="1:14" ht="10.5" customHeight="1">
      <c r="A14" s="6" t="s">
        <v>555</v>
      </c>
      <c r="B14" s="1">
        <v>78912</v>
      </c>
      <c r="C14" s="2" t="s">
        <v>423</v>
      </c>
      <c r="D14" s="9" t="s">
        <v>424</v>
      </c>
      <c r="E14" s="9" t="s">
        <v>48</v>
      </c>
      <c r="F14" s="9" t="s">
        <v>3</v>
      </c>
      <c r="G14" s="10">
        <v>43903</v>
      </c>
      <c r="H14" s="38">
        <v>0</v>
      </c>
      <c r="I14" s="38">
        <v>53056615.2754</v>
      </c>
      <c r="J14" s="38">
        <v>-5305661</v>
      </c>
      <c r="K14" s="38">
        <v>47750954.2754</v>
      </c>
      <c r="M14" s="7"/>
      <c r="N14" s="5"/>
    </row>
    <row r="15" spans="1:12" ht="10.5" customHeight="1">
      <c r="A15" s="6" t="s">
        <v>1141</v>
      </c>
      <c r="B15" s="1">
        <v>78479</v>
      </c>
      <c r="C15" s="2" t="s">
        <v>410</v>
      </c>
      <c r="D15" s="9" t="s">
        <v>411</v>
      </c>
      <c r="E15" s="9" t="s">
        <v>412</v>
      </c>
      <c r="F15" s="9" t="s">
        <v>1</v>
      </c>
      <c r="G15" s="10">
        <v>43510</v>
      </c>
      <c r="H15" s="38">
        <v>13011378.9745</v>
      </c>
      <c r="I15" s="38">
        <v>0</v>
      </c>
      <c r="J15" s="38">
        <v>-5387327</v>
      </c>
      <c r="K15" s="38">
        <v>7624051.9745000005</v>
      </c>
      <c r="L15" s="6"/>
    </row>
    <row r="16" spans="1:22" ht="10.5" customHeight="1">
      <c r="A16" s="15" t="s">
        <v>1145</v>
      </c>
      <c r="B16" s="1">
        <v>67493</v>
      </c>
      <c r="C16" s="2" t="s">
        <v>915</v>
      </c>
      <c r="D16" s="9" t="s">
        <v>916</v>
      </c>
      <c r="E16" s="9" t="s">
        <v>894</v>
      </c>
      <c r="F16" s="11"/>
      <c r="G16" s="10">
        <v>43119</v>
      </c>
      <c r="H16" s="38">
        <v>8401947.1894</v>
      </c>
      <c r="I16" s="38">
        <v>0</v>
      </c>
      <c r="J16" s="38">
        <v>0</v>
      </c>
      <c r="K16" s="38">
        <v>8401947.1894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14" ht="10.5" customHeight="1">
      <c r="A17" s="6" t="s">
        <v>555</v>
      </c>
      <c r="B17" s="1">
        <v>66205</v>
      </c>
      <c r="C17" s="2" t="s">
        <v>345</v>
      </c>
      <c r="D17" s="9" t="s">
        <v>346</v>
      </c>
      <c r="E17" s="9" t="s">
        <v>53</v>
      </c>
      <c r="F17" s="11"/>
      <c r="G17" s="10">
        <v>41820</v>
      </c>
      <c r="H17" s="38">
        <v>670109.88</v>
      </c>
      <c r="I17" s="38">
        <v>-10002</v>
      </c>
      <c r="J17" s="38">
        <v>-660107.88</v>
      </c>
      <c r="K17" s="38">
        <f>SUM(H17:J17)</f>
        <v>0</v>
      </c>
      <c r="M17" s="7"/>
      <c r="N17" s="5"/>
    </row>
    <row r="18" spans="1:15" ht="10.5" customHeight="1">
      <c r="A18" s="6" t="s">
        <v>845</v>
      </c>
      <c r="B18" s="1">
        <v>67256</v>
      </c>
      <c r="C18" s="2" t="s">
        <v>617</v>
      </c>
      <c r="D18" s="9" t="s">
        <v>618</v>
      </c>
      <c r="E18" s="9" t="s">
        <v>619</v>
      </c>
      <c r="F18" s="9" t="s">
        <v>80</v>
      </c>
      <c r="G18" s="10">
        <v>42439</v>
      </c>
      <c r="H18" s="38">
        <v>424999.94</v>
      </c>
      <c r="I18" s="38">
        <v>-171133</v>
      </c>
      <c r="J18" s="38">
        <v>-253867</v>
      </c>
      <c r="K18" s="38">
        <v>-0.06</v>
      </c>
      <c r="N18" s="14"/>
      <c r="O18" s="14"/>
    </row>
    <row r="19" spans="1:12" ht="10.5" customHeight="1">
      <c r="A19" s="15" t="s">
        <v>1145</v>
      </c>
      <c r="B19" s="1">
        <v>78354</v>
      </c>
      <c r="C19" s="2" t="s">
        <v>892</v>
      </c>
      <c r="D19" s="9" t="s">
        <v>893</v>
      </c>
      <c r="E19" s="9" t="s">
        <v>894</v>
      </c>
      <c r="F19" s="9" t="s">
        <v>25</v>
      </c>
      <c r="G19" s="10">
        <v>43615</v>
      </c>
      <c r="H19" s="38">
        <v>5582636</v>
      </c>
      <c r="I19" s="38">
        <v>0</v>
      </c>
      <c r="J19" s="38">
        <v>0</v>
      </c>
      <c r="K19" s="38">
        <v>5582636</v>
      </c>
      <c r="L19" s="6"/>
    </row>
    <row r="20" spans="1:15" ht="10.5" customHeight="1">
      <c r="A20" s="6" t="s">
        <v>845</v>
      </c>
      <c r="B20" s="1">
        <v>78563</v>
      </c>
      <c r="C20" s="2" t="s">
        <v>686</v>
      </c>
      <c r="D20" s="9" t="s">
        <v>687</v>
      </c>
      <c r="E20" s="9" t="s">
        <v>677</v>
      </c>
      <c r="F20" s="9" t="s">
        <v>80</v>
      </c>
      <c r="G20" s="10">
        <v>43538</v>
      </c>
      <c r="H20" s="38">
        <v>13270958.26</v>
      </c>
      <c r="I20" s="38">
        <v>0</v>
      </c>
      <c r="J20" s="38">
        <v>0</v>
      </c>
      <c r="K20" s="38">
        <v>13270958.26</v>
      </c>
      <c r="N20" s="14"/>
      <c r="O20" s="14"/>
    </row>
    <row r="21" spans="1:12" ht="10.5" customHeight="1">
      <c r="A21" s="6" t="s">
        <v>1141</v>
      </c>
      <c r="B21" s="1">
        <v>67189</v>
      </c>
      <c r="C21" s="2" t="s">
        <v>1097</v>
      </c>
      <c r="D21" s="9" t="s">
        <v>1098</v>
      </c>
      <c r="E21" s="9" t="s">
        <v>1082</v>
      </c>
      <c r="F21" s="9" t="s">
        <v>11</v>
      </c>
      <c r="G21" s="10">
        <v>42551</v>
      </c>
      <c r="H21" s="38">
        <v>154000</v>
      </c>
      <c r="I21" s="38">
        <v>0</v>
      </c>
      <c r="J21" s="38">
        <v>0</v>
      </c>
      <c r="K21" s="38">
        <f>H21+I21+J21</f>
        <v>154000</v>
      </c>
      <c r="L21" s="6"/>
    </row>
    <row r="22" spans="1:15" ht="10.5" customHeight="1">
      <c r="A22" s="6" t="s">
        <v>845</v>
      </c>
      <c r="B22" s="1">
        <v>67495</v>
      </c>
      <c r="C22" s="2" t="s">
        <v>714</v>
      </c>
      <c r="D22" s="9" t="s">
        <v>715</v>
      </c>
      <c r="E22" s="9" t="s">
        <v>677</v>
      </c>
      <c r="F22" s="9" t="s">
        <v>11</v>
      </c>
      <c r="G22" s="10">
        <v>43511</v>
      </c>
      <c r="H22" s="38">
        <v>10305346.48</v>
      </c>
      <c r="I22" s="38">
        <v>0</v>
      </c>
      <c r="J22" s="38">
        <v>-9190231</v>
      </c>
      <c r="K22" s="38">
        <v>1115115.48</v>
      </c>
      <c r="N22" s="14"/>
      <c r="O22" s="14"/>
    </row>
    <row r="23" spans="1:15" ht="10.5" customHeight="1">
      <c r="A23" s="6" t="s">
        <v>845</v>
      </c>
      <c r="B23" s="1">
        <v>78616</v>
      </c>
      <c r="C23" s="2" t="s">
        <v>723</v>
      </c>
      <c r="D23" s="9" t="s">
        <v>724</v>
      </c>
      <c r="E23" s="9" t="s">
        <v>725</v>
      </c>
      <c r="F23" s="9" t="s">
        <v>20</v>
      </c>
      <c r="G23" s="10">
        <v>43636</v>
      </c>
      <c r="H23" s="38">
        <v>12212834</v>
      </c>
      <c r="I23" s="38">
        <v>0</v>
      </c>
      <c r="J23" s="38">
        <v>0</v>
      </c>
      <c r="K23" s="38">
        <v>12212834</v>
      </c>
      <c r="N23" s="14"/>
      <c r="O23" s="14"/>
    </row>
    <row r="24" spans="1:14" ht="10.5" customHeight="1">
      <c r="A24" s="6" t="s">
        <v>555</v>
      </c>
      <c r="B24" s="1">
        <v>78412</v>
      </c>
      <c r="C24" s="2" t="s">
        <v>270</v>
      </c>
      <c r="D24" s="9" t="s">
        <v>271</v>
      </c>
      <c r="E24" s="9" t="s">
        <v>272</v>
      </c>
      <c r="F24" s="9" t="s">
        <v>9</v>
      </c>
      <c r="G24" s="10">
        <v>43567</v>
      </c>
      <c r="H24" s="38">
        <v>18655236.2229</v>
      </c>
      <c r="I24" s="38">
        <v>0</v>
      </c>
      <c r="J24" s="38">
        <v>0</v>
      </c>
      <c r="K24" s="38">
        <v>18655236.2229</v>
      </c>
      <c r="M24" s="7"/>
      <c r="N24" s="5"/>
    </row>
    <row r="25" spans="1:15" ht="10.5" customHeight="1">
      <c r="A25" s="6" t="s">
        <v>845</v>
      </c>
      <c r="B25" s="1">
        <v>66895</v>
      </c>
      <c r="C25" s="2" t="s">
        <v>675</v>
      </c>
      <c r="D25" s="9" t="s">
        <v>676</v>
      </c>
      <c r="E25" s="9" t="s">
        <v>677</v>
      </c>
      <c r="F25" s="9" t="s">
        <v>11</v>
      </c>
      <c r="G25" s="10">
        <v>42493</v>
      </c>
      <c r="H25" s="38">
        <v>29999.75</v>
      </c>
      <c r="I25" s="38">
        <v>0</v>
      </c>
      <c r="J25" s="38">
        <v>-30000</v>
      </c>
      <c r="K25" s="38">
        <v>-0.25</v>
      </c>
      <c r="N25" s="14"/>
      <c r="O25" s="14"/>
    </row>
    <row r="26" spans="1:14" ht="10.5" customHeight="1">
      <c r="A26" s="6" t="s">
        <v>555</v>
      </c>
      <c r="B26" s="1">
        <v>65189</v>
      </c>
      <c r="C26" s="2" t="s">
        <v>539</v>
      </c>
      <c r="D26" s="9" t="s">
        <v>540</v>
      </c>
      <c r="E26" s="9" t="s">
        <v>129</v>
      </c>
      <c r="F26" s="9" t="s">
        <v>31</v>
      </c>
      <c r="G26" s="10">
        <v>40898</v>
      </c>
      <c r="H26" s="38">
        <v>480000</v>
      </c>
      <c r="I26" s="38">
        <v>0</v>
      </c>
      <c r="J26" s="38">
        <v>-480000</v>
      </c>
      <c r="K26" s="38">
        <v>0</v>
      </c>
      <c r="M26" s="7"/>
      <c r="N26" s="5"/>
    </row>
    <row r="27" spans="1:11" ht="10.5" customHeight="1">
      <c r="A27" s="6" t="s">
        <v>556</v>
      </c>
      <c r="B27" s="1">
        <v>78621</v>
      </c>
      <c r="C27" s="2" t="s">
        <v>395</v>
      </c>
      <c r="D27" s="9" t="s">
        <v>396</v>
      </c>
      <c r="E27" s="9" t="s">
        <v>37</v>
      </c>
      <c r="F27" s="9" t="s">
        <v>24</v>
      </c>
      <c r="G27" s="10">
        <v>43354</v>
      </c>
      <c r="H27" s="38">
        <v>2778987.69</v>
      </c>
      <c r="I27" s="38">
        <v>60181</v>
      </c>
      <c r="J27" s="38">
        <v>-2839168.69</v>
      </c>
      <c r="K27" s="38">
        <f>SUM(H27:J27)</f>
        <v>0</v>
      </c>
    </row>
    <row r="28" spans="1:12" ht="10.5" customHeight="1">
      <c r="A28" s="6" t="s">
        <v>1141</v>
      </c>
      <c r="B28" s="1">
        <v>10842</v>
      </c>
      <c r="C28" s="2" t="s">
        <v>940</v>
      </c>
      <c r="D28" s="9" t="s">
        <v>941</v>
      </c>
      <c r="E28" s="9" t="s">
        <v>939</v>
      </c>
      <c r="F28" s="11"/>
      <c r="G28" s="10">
        <v>35055</v>
      </c>
      <c r="H28" s="38">
        <v>50766</v>
      </c>
      <c r="I28" s="38">
        <v>0</v>
      </c>
      <c r="J28" s="38">
        <v>0</v>
      </c>
      <c r="K28" s="38">
        <v>50766</v>
      </c>
      <c r="L28" s="6"/>
    </row>
    <row r="29" spans="1:14" ht="10.5" customHeight="1">
      <c r="A29" s="6" t="s">
        <v>555</v>
      </c>
      <c r="B29" s="1">
        <v>60123</v>
      </c>
      <c r="C29" s="2" t="s">
        <v>139</v>
      </c>
      <c r="D29" s="9" t="s">
        <v>140</v>
      </c>
      <c r="E29" s="9" t="s">
        <v>141</v>
      </c>
      <c r="F29" s="9" t="s">
        <v>4</v>
      </c>
      <c r="G29" s="10">
        <v>35968</v>
      </c>
      <c r="H29" s="38">
        <v>8000</v>
      </c>
      <c r="I29" s="38">
        <v>0</v>
      </c>
      <c r="J29" s="38">
        <v>0</v>
      </c>
      <c r="K29" s="38">
        <v>8000</v>
      </c>
      <c r="M29" s="7"/>
      <c r="N29" s="5"/>
    </row>
    <row r="30" spans="1:14" ht="10.5" customHeight="1">
      <c r="A30" s="6" t="s">
        <v>555</v>
      </c>
      <c r="B30" s="1">
        <v>78514</v>
      </c>
      <c r="C30" s="2" t="s">
        <v>389</v>
      </c>
      <c r="D30" s="9" t="s">
        <v>390</v>
      </c>
      <c r="E30" s="9" t="s">
        <v>180</v>
      </c>
      <c r="F30" s="9" t="s">
        <v>68</v>
      </c>
      <c r="G30" s="10">
        <v>43507</v>
      </c>
      <c r="H30" s="38">
        <v>9849958.766900001</v>
      </c>
      <c r="I30" s="38">
        <v>0</v>
      </c>
      <c r="J30" s="38">
        <v>0</v>
      </c>
      <c r="K30" s="38">
        <v>9849958.766900001</v>
      </c>
      <c r="M30" s="7"/>
      <c r="N30" s="5"/>
    </row>
    <row r="31" spans="1:14" ht="10.5" customHeight="1">
      <c r="A31" s="6" t="s">
        <v>555</v>
      </c>
      <c r="B31" s="1">
        <v>67878</v>
      </c>
      <c r="C31" s="2" t="s">
        <v>338</v>
      </c>
      <c r="D31" s="9" t="s">
        <v>339</v>
      </c>
      <c r="E31" s="9" t="s">
        <v>340</v>
      </c>
      <c r="F31" s="9" t="s">
        <v>23</v>
      </c>
      <c r="G31" s="10">
        <v>43167</v>
      </c>
      <c r="H31" s="38">
        <v>13874318.85</v>
      </c>
      <c r="I31" s="38">
        <v>-100647</v>
      </c>
      <c r="J31" s="38">
        <v>-13773671.85</v>
      </c>
      <c r="K31" s="38">
        <f>SUM(H31:J31)</f>
        <v>0</v>
      </c>
      <c r="M31" s="7"/>
      <c r="N31" s="5"/>
    </row>
    <row r="32" spans="1:11" ht="10.5" customHeight="1">
      <c r="A32" s="6" t="s">
        <v>556</v>
      </c>
      <c r="B32" s="1">
        <v>79172</v>
      </c>
      <c r="C32" s="2" t="s">
        <v>196</v>
      </c>
      <c r="D32" s="9" t="s">
        <v>197</v>
      </c>
      <c r="E32" s="9" t="s">
        <v>99</v>
      </c>
      <c r="F32" s="9" t="s">
        <v>63</v>
      </c>
      <c r="G32" s="10">
        <v>44001</v>
      </c>
      <c r="H32" s="38">
        <v>0</v>
      </c>
      <c r="I32" s="38">
        <v>7082123.2341</v>
      </c>
      <c r="J32" s="38">
        <v>-1316919</v>
      </c>
      <c r="K32" s="38">
        <v>5765204.2341</v>
      </c>
    </row>
    <row r="33" spans="1:15" ht="10.5" customHeight="1">
      <c r="A33" s="6" t="s">
        <v>845</v>
      </c>
      <c r="B33" s="1">
        <v>67853</v>
      </c>
      <c r="C33" s="2" t="s">
        <v>769</v>
      </c>
      <c r="D33" s="9" t="s">
        <v>770</v>
      </c>
      <c r="E33" s="9" t="s">
        <v>771</v>
      </c>
      <c r="F33" s="9" t="s">
        <v>80</v>
      </c>
      <c r="G33" s="10">
        <v>43188</v>
      </c>
      <c r="H33" s="38">
        <v>14460584</v>
      </c>
      <c r="I33" s="38">
        <v>0</v>
      </c>
      <c r="J33" s="38">
        <v>-14302075</v>
      </c>
      <c r="K33" s="38">
        <v>158509</v>
      </c>
      <c r="N33" s="14"/>
      <c r="O33" s="14"/>
    </row>
    <row r="34" spans="1:14" ht="10.5" customHeight="1">
      <c r="A34" s="6" t="s">
        <v>555</v>
      </c>
      <c r="B34" s="1">
        <v>78191</v>
      </c>
      <c r="C34" s="2" t="s">
        <v>283</v>
      </c>
      <c r="D34" s="9" t="s">
        <v>284</v>
      </c>
      <c r="E34" s="9" t="s">
        <v>180</v>
      </c>
      <c r="F34" s="9" t="s">
        <v>63</v>
      </c>
      <c r="G34" s="10">
        <v>43423</v>
      </c>
      <c r="H34" s="38">
        <v>1271887.55</v>
      </c>
      <c r="I34" s="38">
        <v>0</v>
      </c>
      <c r="J34" s="38">
        <v>-441000</v>
      </c>
      <c r="K34" s="38">
        <v>830887.55</v>
      </c>
      <c r="M34" s="7"/>
      <c r="N34" s="5"/>
    </row>
    <row r="35" spans="1:12" ht="10.5" customHeight="1">
      <c r="A35" s="6" t="s">
        <v>1141</v>
      </c>
      <c r="B35" s="1">
        <v>79587</v>
      </c>
      <c r="C35" s="2" t="s">
        <v>865</v>
      </c>
      <c r="D35" s="9" t="s">
        <v>866</v>
      </c>
      <c r="E35" s="9" t="s">
        <v>854</v>
      </c>
      <c r="F35" s="9" t="s">
        <v>13</v>
      </c>
      <c r="G35" s="10">
        <v>43860</v>
      </c>
      <c r="H35" s="38">
        <v>0</v>
      </c>
      <c r="I35" s="38">
        <v>0</v>
      </c>
      <c r="J35" s="38">
        <v>-72515000</v>
      </c>
      <c r="K35" s="38">
        <v>-72515000</v>
      </c>
      <c r="L35" s="6"/>
    </row>
    <row r="36" spans="1:14" ht="10.5" customHeight="1">
      <c r="A36" s="6" t="s">
        <v>555</v>
      </c>
      <c r="B36" s="1">
        <v>78737</v>
      </c>
      <c r="C36" s="2" t="s">
        <v>461</v>
      </c>
      <c r="D36" s="9" t="s">
        <v>462</v>
      </c>
      <c r="E36" s="9" t="s">
        <v>19</v>
      </c>
      <c r="F36" s="9" t="s">
        <v>20</v>
      </c>
      <c r="G36" s="10">
        <v>43763</v>
      </c>
      <c r="H36" s="38">
        <v>18201831.512000002</v>
      </c>
      <c r="I36" s="38">
        <v>0</v>
      </c>
      <c r="J36" s="38">
        <v>0</v>
      </c>
      <c r="K36" s="38">
        <v>18201831.512000002</v>
      </c>
      <c r="M36" s="7"/>
      <c r="N36" s="5"/>
    </row>
    <row r="37" spans="1:15" ht="10.5" customHeight="1">
      <c r="A37" s="6" t="s">
        <v>845</v>
      </c>
      <c r="B37" s="1">
        <v>78536</v>
      </c>
      <c r="C37" s="2" t="s">
        <v>560</v>
      </c>
      <c r="D37" s="9" t="s">
        <v>561</v>
      </c>
      <c r="E37" s="9" t="s">
        <v>559</v>
      </c>
      <c r="F37" s="9" t="s">
        <v>20</v>
      </c>
      <c r="G37" s="10">
        <v>43693</v>
      </c>
      <c r="H37" s="38">
        <v>8663861.3928</v>
      </c>
      <c r="I37" s="38">
        <v>0</v>
      </c>
      <c r="J37" s="38">
        <v>0</v>
      </c>
      <c r="K37" s="38">
        <v>8663861.3928</v>
      </c>
      <c r="N37" s="14"/>
      <c r="O37" s="14"/>
    </row>
    <row r="38" spans="1:14" ht="10.5" customHeight="1">
      <c r="A38" s="6" t="s">
        <v>555</v>
      </c>
      <c r="B38" s="1">
        <v>78794</v>
      </c>
      <c r="C38" s="2" t="s">
        <v>312</v>
      </c>
      <c r="D38" s="9" t="s">
        <v>313</v>
      </c>
      <c r="E38" s="9" t="s">
        <v>176</v>
      </c>
      <c r="F38" s="9" t="s">
        <v>63</v>
      </c>
      <c r="G38" s="10">
        <v>44147</v>
      </c>
      <c r="H38" s="38">
        <v>0</v>
      </c>
      <c r="I38" s="38">
        <v>11046395.0024</v>
      </c>
      <c r="J38" s="38">
        <v>-2225343</v>
      </c>
      <c r="K38" s="38">
        <v>8821052.0024</v>
      </c>
      <c r="M38" s="7"/>
      <c r="N38" s="5"/>
    </row>
    <row r="39" spans="1:14" ht="10.5" customHeight="1">
      <c r="A39" s="6" t="s">
        <v>555</v>
      </c>
      <c r="B39" s="1">
        <v>79524</v>
      </c>
      <c r="C39" s="2" t="s">
        <v>234</v>
      </c>
      <c r="D39" s="9" t="s">
        <v>235</v>
      </c>
      <c r="E39" s="9" t="s">
        <v>19</v>
      </c>
      <c r="F39" s="9" t="s">
        <v>24</v>
      </c>
      <c r="G39" s="10">
        <v>44182</v>
      </c>
      <c r="H39" s="38">
        <v>0</v>
      </c>
      <c r="I39" s="38">
        <v>15937366.8847</v>
      </c>
      <c r="J39" s="38">
        <v>-1578373</v>
      </c>
      <c r="K39" s="38">
        <v>14358993.8847</v>
      </c>
      <c r="M39" s="7"/>
      <c r="N39" s="5"/>
    </row>
    <row r="40" spans="1:11" ht="10.5" customHeight="1">
      <c r="A40" s="6" t="s">
        <v>556</v>
      </c>
      <c r="B40" s="1">
        <v>79518</v>
      </c>
      <c r="C40" s="2" t="s">
        <v>301</v>
      </c>
      <c r="D40" s="9" t="s">
        <v>302</v>
      </c>
      <c r="E40" s="9" t="s">
        <v>7</v>
      </c>
      <c r="F40" s="9" t="s">
        <v>63</v>
      </c>
      <c r="G40" s="10">
        <v>44183</v>
      </c>
      <c r="H40" s="38">
        <v>0</v>
      </c>
      <c r="I40" s="38">
        <v>2391398</v>
      </c>
      <c r="J40" s="38">
        <v>-775000</v>
      </c>
      <c r="K40" s="38">
        <v>1616398</v>
      </c>
    </row>
    <row r="41" spans="1:14" ht="10.5" customHeight="1">
      <c r="A41" s="6" t="s">
        <v>555</v>
      </c>
      <c r="B41" s="1">
        <v>78152</v>
      </c>
      <c r="C41" s="2" t="s">
        <v>263</v>
      </c>
      <c r="D41" s="9" t="s">
        <v>264</v>
      </c>
      <c r="E41" s="9" t="s">
        <v>159</v>
      </c>
      <c r="F41" s="9" t="s">
        <v>9</v>
      </c>
      <c r="G41" s="10">
        <v>43616</v>
      </c>
      <c r="H41" s="38">
        <v>4740314.5101</v>
      </c>
      <c r="I41" s="38">
        <v>0</v>
      </c>
      <c r="J41" s="38">
        <v>0</v>
      </c>
      <c r="K41" s="38">
        <v>4740314.5101</v>
      </c>
      <c r="M41" s="7"/>
      <c r="N41" s="5"/>
    </row>
    <row r="42" spans="1:11" ht="10.5" customHeight="1">
      <c r="A42" s="6" t="s">
        <v>556</v>
      </c>
      <c r="B42" s="1">
        <v>78245</v>
      </c>
      <c r="C42" s="2" t="s">
        <v>471</v>
      </c>
      <c r="D42" s="9" t="s">
        <v>472</v>
      </c>
      <c r="E42" s="9" t="s">
        <v>41</v>
      </c>
      <c r="F42" s="9" t="s">
        <v>8</v>
      </c>
      <c r="G42" s="10">
        <v>43186</v>
      </c>
      <c r="H42" s="38">
        <v>3233081.6</v>
      </c>
      <c r="I42" s="38">
        <v>-40284</v>
      </c>
      <c r="J42" s="38">
        <v>-3192797.6</v>
      </c>
      <c r="K42" s="38">
        <f>SUM(H42:J42)</f>
        <v>0</v>
      </c>
    </row>
    <row r="43" spans="1:14" ht="10.5" customHeight="1">
      <c r="A43" s="6" t="s">
        <v>555</v>
      </c>
      <c r="B43" s="1">
        <v>66204</v>
      </c>
      <c r="C43" s="2" t="s">
        <v>376</v>
      </c>
      <c r="D43" s="9" t="s">
        <v>377</v>
      </c>
      <c r="E43" s="9" t="s">
        <v>53</v>
      </c>
      <c r="F43" s="9" t="s">
        <v>31</v>
      </c>
      <c r="G43" s="10">
        <v>42201</v>
      </c>
      <c r="H43" s="38">
        <v>5342170.88</v>
      </c>
      <c r="I43" s="38">
        <v>0</v>
      </c>
      <c r="J43" s="38">
        <v>-4868450</v>
      </c>
      <c r="K43" s="38">
        <v>473720.88</v>
      </c>
      <c r="M43" s="7"/>
      <c r="N43" s="5"/>
    </row>
    <row r="44" spans="1:12" ht="10.5" customHeight="1">
      <c r="A44" s="6" t="s">
        <v>1141</v>
      </c>
      <c r="B44" s="1">
        <v>63079</v>
      </c>
      <c r="C44" s="2" t="s">
        <v>1022</v>
      </c>
      <c r="D44" s="9" t="s">
        <v>1023</v>
      </c>
      <c r="E44" s="9" t="s">
        <v>1024</v>
      </c>
      <c r="F44" s="11"/>
      <c r="G44" s="10">
        <v>39140</v>
      </c>
      <c r="H44" s="38">
        <v>31735</v>
      </c>
      <c r="I44" s="38">
        <v>0</v>
      </c>
      <c r="J44" s="38">
        <v>0</v>
      </c>
      <c r="K44" s="38">
        <v>31735</v>
      </c>
      <c r="L44" s="6"/>
    </row>
    <row r="45" spans="1:15" ht="10.5" customHeight="1">
      <c r="A45" s="6" t="s">
        <v>845</v>
      </c>
      <c r="B45" s="1">
        <v>66890</v>
      </c>
      <c r="C45" s="2" t="s">
        <v>805</v>
      </c>
      <c r="D45" s="9" t="s">
        <v>806</v>
      </c>
      <c r="E45" s="9" t="s">
        <v>804</v>
      </c>
      <c r="F45" s="9" t="s">
        <v>25</v>
      </c>
      <c r="G45" s="10">
        <v>42642</v>
      </c>
      <c r="H45" s="38">
        <v>249749.33</v>
      </c>
      <c r="I45" s="38">
        <v>0</v>
      </c>
      <c r="J45" s="38">
        <v>-249749</v>
      </c>
      <c r="K45" s="38">
        <v>0.33</v>
      </c>
      <c r="N45" s="14"/>
      <c r="O45" s="14"/>
    </row>
    <row r="46" spans="1:15" ht="10.5" customHeight="1">
      <c r="A46" s="6" t="s">
        <v>845</v>
      </c>
      <c r="B46" s="1">
        <v>67631</v>
      </c>
      <c r="C46" s="2" t="s">
        <v>678</v>
      </c>
      <c r="D46" s="9" t="s">
        <v>679</v>
      </c>
      <c r="E46" s="9" t="s">
        <v>677</v>
      </c>
      <c r="F46" s="9" t="s">
        <v>22</v>
      </c>
      <c r="G46" s="10">
        <v>43096</v>
      </c>
      <c r="H46" s="38">
        <v>7994055.2978</v>
      </c>
      <c r="I46" s="38">
        <v>0</v>
      </c>
      <c r="J46" s="38">
        <v>0</v>
      </c>
      <c r="K46" s="38">
        <v>7994055.2978</v>
      </c>
      <c r="N46" s="14"/>
      <c r="O46" s="14"/>
    </row>
    <row r="47" spans="1:12" ht="10.5" customHeight="1">
      <c r="A47" s="6" t="s">
        <v>1141</v>
      </c>
      <c r="B47" s="1">
        <v>60569</v>
      </c>
      <c r="C47" s="2" t="s">
        <v>970</v>
      </c>
      <c r="D47" s="9" t="s">
        <v>971</v>
      </c>
      <c r="E47" s="9" t="s">
        <v>965</v>
      </c>
      <c r="F47" s="11"/>
      <c r="G47" s="10">
        <v>37369</v>
      </c>
      <c r="H47" s="38">
        <v>6863.69</v>
      </c>
      <c r="I47" s="38">
        <v>0</v>
      </c>
      <c r="J47" s="38">
        <v>0</v>
      </c>
      <c r="K47" s="38">
        <v>6863.69</v>
      </c>
      <c r="L47" s="6"/>
    </row>
    <row r="48" spans="1:14" ht="10.5" customHeight="1">
      <c r="A48" s="6" t="s">
        <v>555</v>
      </c>
      <c r="B48" s="1">
        <v>78092</v>
      </c>
      <c r="C48" s="2" t="s">
        <v>314</v>
      </c>
      <c r="D48" s="9" t="s">
        <v>315</v>
      </c>
      <c r="E48" s="9" t="s">
        <v>316</v>
      </c>
      <c r="F48" s="9" t="s">
        <v>22</v>
      </c>
      <c r="G48" s="10">
        <v>43040</v>
      </c>
      <c r="H48" s="38">
        <v>33012.98</v>
      </c>
      <c r="I48" s="38">
        <v>35663</v>
      </c>
      <c r="J48" s="38">
        <v>-68675.98</v>
      </c>
      <c r="K48" s="38">
        <f>SUM(H48:J48)</f>
        <v>0</v>
      </c>
      <c r="M48" s="7"/>
      <c r="N48" s="5"/>
    </row>
    <row r="49" spans="1:12" ht="10.5" customHeight="1">
      <c r="A49" s="6" t="s">
        <v>1141</v>
      </c>
      <c r="B49" s="1">
        <v>60637</v>
      </c>
      <c r="C49" s="2" t="s">
        <v>977</v>
      </c>
      <c r="D49" s="9" t="s">
        <v>978</v>
      </c>
      <c r="E49" s="9" t="s">
        <v>976</v>
      </c>
      <c r="F49" s="11"/>
      <c r="G49" s="10">
        <v>37965</v>
      </c>
      <c r="H49" s="38">
        <v>6183.68</v>
      </c>
      <c r="I49" s="38">
        <v>0</v>
      </c>
      <c r="J49" s="38">
        <v>0</v>
      </c>
      <c r="K49" s="38">
        <v>6183.68</v>
      </c>
      <c r="L49" s="6"/>
    </row>
    <row r="50" spans="1:11" ht="10.5" customHeight="1">
      <c r="A50" s="6" t="s">
        <v>556</v>
      </c>
      <c r="B50" s="1">
        <v>78274</v>
      </c>
      <c r="C50" s="2" t="s">
        <v>347</v>
      </c>
      <c r="D50" s="9" t="s">
        <v>348</v>
      </c>
      <c r="E50" s="9" t="s">
        <v>37</v>
      </c>
      <c r="F50" s="9" t="s">
        <v>8</v>
      </c>
      <c r="G50" s="10">
        <v>43361</v>
      </c>
      <c r="H50" s="38">
        <v>5644998.12</v>
      </c>
      <c r="I50" s="38">
        <v>-20695</v>
      </c>
      <c r="J50" s="38">
        <v>-5624303.12</v>
      </c>
      <c r="K50" s="38">
        <f>SUM(H50:J50)</f>
        <v>0</v>
      </c>
    </row>
    <row r="51" spans="1:15" ht="10.5" customHeight="1">
      <c r="A51" s="6" t="s">
        <v>845</v>
      </c>
      <c r="B51" s="1">
        <v>67250</v>
      </c>
      <c r="C51" s="2" t="s">
        <v>620</v>
      </c>
      <c r="D51" s="9" t="s">
        <v>621</v>
      </c>
      <c r="E51" s="9" t="s">
        <v>619</v>
      </c>
      <c r="F51" s="9" t="s">
        <v>1</v>
      </c>
      <c r="G51" s="10">
        <v>42818</v>
      </c>
      <c r="H51" s="38">
        <v>460871</v>
      </c>
      <c r="I51" s="38">
        <v>-100000</v>
      </c>
      <c r="J51" s="38">
        <v>-360871</v>
      </c>
      <c r="K51" s="38">
        <v>0</v>
      </c>
      <c r="N51" s="14"/>
      <c r="O51" s="14"/>
    </row>
    <row r="52" spans="1:14" ht="10.5" customHeight="1">
      <c r="A52" s="6" t="s">
        <v>555</v>
      </c>
      <c r="B52" s="1">
        <v>78666</v>
      </c>
      <c r="C52" s="2" t="s">
        <v>61</v>
      </c>
      <c r="D52" s="9" t="s">
        <v>62</v>
      </c>
      <c r="E52" s="9" t="s">
        <v>19</v>
      </c>
      <c r="F52" s="9" t="s">
        <v>63</v>
      </c>
      <c r="G52" s="10">
        <v>43921</v>
      </c>
      <c r="H52" s="38">
        <v>0</v>
      </c>
      <c r="I52" s="38">
        <v>13330875.669100001</v>
      </c>
      <c r="J52" s="38">
        <v>-1999631</v>
      </c>
      <c r="K52" s="38">
        <v>11331244.669100001</v>
      </c>
      <c r="M52" s="7"/>
      <c r="N52" s="5"/>
    </row>
    <row r="53" spans="1:12" ht="10.5" customHeight="1">
      <c r="A53" s="6" t="s">
        <v>1141</v>
      </c>
      <c r="B53" s="1">
        <v>78612</v>
      </c>
      <c r="C53" s="2" t="s">
        <v>855</v>
      </c>
      <c r="D53" s="9" t="s">
        <v>856</v>
      </c>
      <c r="E53" s="9" t="s">
        <v>854</v>
      </c>
      <c r="F53" s="9" t="s">
        <v>13</v>
      </c>
      <c r="G53" s="10">
        <v>43300</v>
      </c>
      <c r="H53" s="38">
        <v>-12435000</v>
      </c>
      <c r="I53" s="38">
        <v>0</v>
      </c>
      <c r="J53" s="38">
        <v>0</v>
      </c>
      <c r="K53" s="38">
        <v>-12435000</v>
      </c>
      <c r="L53" s="6"/>
    </row>
    <row r="54" spans="1:12" ht="10.5" customHeight="1">
      <c r="A54" s="6" t="s">
        <v>1141</v>
      </c>
      <c r="B54" s="1">
        <v>78678</v>
      </c>
      <c r="C54" s="2" t="s">
        <v>1115</v>
      </c>
      <c r="D54" s="9" t="s">
        <v>1116</v>
      </c>
      <c r="E54" s="9" t="s">
        <v>1117</v>
      </c>
      <c r="F54" s="9" t="s">
        <v>3</v>
      </c>
      <c r="G54" s="10">
        <v>43435</v>
      </c>
      <c r="H54" s="38">
        <v>21668551.5</v>
      </c>
      <c r="I54" s="38">
        <v>0</v>
      </c>
      <c r="J54" s="38">
        <v>0</v>
      </c>
      <c r="K54" s="38">
        <v>21668551.5</v>
      </c>
      <c r="L54" s="6"/>
    </row>
    <row r="55" spans="1:11" ht="10.5" customHeight="1">
      <c r="A55" s="6" t="s">
        <v>556</v>
      </c>
      <c r="B55" s="1">
        <v>78966</v>
      </c>
      <c r="C55" s="2" t="s">
        <v>253</v>
      </c>
      <c r="D55" s="9" t="s">
        <v>254</v>
      </c>
      <c r="E55" s="9" t="s">
        <v>99</v>
      </c>
      <c r="F55" s="9" t="s">
        <v>2</v>
      </c>
      <c r="G55" s="10">
        <v>43829</v>
      </c>
      <c r="H55" s="38">
        <v>6258256.6807</v>
      </c>
      <c r="I55" s="38">
        <v>0</v>
      </c>
      <c r="J55" s="38">
        <v>0</v>
      </c>
      <c r="K55" s="38">
        <v>6258256.6807</v>
      </c>
    </row>
    <row r="56" spans="1:12" ht="10.5" customHeight="1">
      <c r="A56" s="6" t="s">
        <v>1141</v>
      </c>
      <c r="B56" s="1">
        <v>60594</v>
      </c>
      <c r="C56" s="2" t="s">
        <v>997</v>
      </c>
      <c r="D56" s="9" t="s">
        <v>998</v>
      </c>
      <c r="E56" s="9" t="s">
        <v>996</v>
      </c>
      <c r="F56" s="11"/>
      <c r="G56" s="10">
        <v>38048</v>
      </c>
      <c r="H56" s="38">
        <v>2520</v>
      </c>
      <c r="I56" s="38">
        <v>0</v>
      </c>
      <c r="J56" s="38">
        <v>0</v>
      </c>
      <c r="K56" s="38">
        <v>2520</v>
      </c>
      <c r="L56" s="6"/>
    </row>
    <row r="57" spans="1:14" ht="10.5" customHeight="1">
      <c r="A57" s="6" t="s">
        <v>555</v>
      </c>
      <c r="B57" s="1">
        <v>79272</v>
      </c>
      <c r="C57" s="2" t="s">
        <v>238</v>
      </c>
      <c r="D57" s="9" t="s">
        <v>239</v>
      </c>
      <c r="E57" s="9" t="s">
        <v>240</v>
      </c>
      <c r="F57" s="9" t="s">
        <v>64</v>
      </c>
      <c r="G57" s="10">
        <v>43902</v>
      </c>
      <c r="H57" s="38">
        <v>0</v>
      </c>
      <c r="I57" s="38">
        <v>13740192.5857</v>
      </c>
      <c r="J57" s="38">
        <v>-2087195</v>
      </c>
      <c r="K57" s="38">
        <v>11652997.5857</v>
      </c>
      <c r="M57" s="7"/>
      <c r="N57" s="5"/>
    </row>
    <row r="58" spans="1:14" ht="10.5" customHeight="1">
      <c r="A58" s="6" t="s">
        <v>555</v>
      </c>
      <c r="B58" s="1">
        <v>66059</v>
      </c>
      <c r="C58" s="2" t="s">
        <v>103</v>
      </c>
      <c r="D58" s="9" t="s">
        <v>104</v>
      </c>
      <c r="E58" s="9" t="s">
        <v>53</v>
      </c>
      <c r="F58" s="9" t="s">
        <v>4</v>
      </c>
      <c r="G58" s="10">
        <v>42307</v>
      </c>
      <c r="H58" s="38">
        <v>1928156.58</v>
      </c>
      <c r="I58" s="38">
        <v>832012</v>
      </c>
      <c r="J58" s="38">
        <v>0</v>
      </c>
      <c r="K58" s="38">
        <f>H58+I58+J58</f>
        <v>2760168.58</v>
      </c>
      <c r="L58" s="6"/>
      <c r="M58" s="7"/>
      <c r="N58" s="5"/>
    </row>
    <row r="59" spans="1:13" ht="10.5" customHeight="1">
      <c r="A59" s="6" t="s">
        <v>1141</v>
      </c>
      <c r="B59" s="1">
        <v>60656</v>
      </c>
      <c r="C59" s="2" t="s">
        <v>966</v>
      </c>
      <c r="D59" s="9" t="s">
        <v>967</v>
      </c>
      <c r="E59" s="9" t="s">
        <v>965</v>
      </c>
      <c r="F59" s="9" t="s">
        <v>942</v>
      </c>
      <c r="G59" s="10">
        <v>37222</v>
      </c>
      <c r="H59" s="38">
        <v>120000</v>
      </c>
      <c r="I59" s="38">
        <v>0</v>
      </c>
      <c r="J59" s="38">
        <v>-120000</v>
      </c>
      <c r="K59" s="38">
        <v>0</v>
      </c>
      <c r="L59" s="6"/>
      <c r="M59" s="13"/>
    </row>
    <row r="60" spans="1:12" ht="10.5" customHeight="1">
      <c r="A60" s="6" t="s">
        <v>1141</v>
      </c>
      <c r="B60" s="1">
        <v>62814</v>
      </c>
      <c r="C60" s="2" t="s">
        <v>1025</v>
      </c>
      <c r="D60" s="9" t="s">
        <v>1026</v>
      </c>
      <c r="E60" s="9" t="s">
        <v>1024</v>
      </c>
      <c r="F60" s="9" t="s">
        <v>942</v>
      </c>
      <c r="G60" s="10">
        <v>38860</v>
      </c>
      <c r="H60" s="38">
        <v>74855</v>
      </c>
      <c r="I60" s="38">
        <v>0</v>
      </c>
      <c r="J60" s="38">
        <v>0</v>
      </c>
      <c r="K60" s="38">
        <v>74855</v>
      </c>
      <c r="L60" s="6"/>
    </row>
    <row r="61" spans="1:15" ht="10.5" customHeight="1">
      <c r="A61" s="6" t="s">
        <v>845</v>
      </c>
      <c r="B61" s="1">
        <v>79490</v>
      </c>
      <c r="C61" s="2" t="s">
        <v>781</v>
      </c>
      <c r="D61" s="9" t="s">
        <v>782</v>
      </c>
      <c r="E61" s="9" t="s">
        <v>783</v>
      </c>
      <c r="F61" s="9" t="s">
        <v>3</v>
      </c>
      <c r="G61" s="10">
        <v>44013</v>
      </c>
      <c r="H61" s="38">
        <v>0</v>
      </c>
      <c r="I61" s="38">
        <v>12566365</v>
      </c>
      <c r="J61" s="38">
        <v>-638761.61</v>
      </c>
      <c r="K61" s="38">
        <v>11927603.39</v>
      </c>
      <c r="N61" s="14"/>
      <c r="O61" s="14"/>
    </row>
    <row r="62" spans="1:14" ht="10.5" customHeight="1">
      <c r="A62" s="6" t="s">
        <v>556</v>
      </c>
      <c r="B62" s="1">
        <v>62383</v>
      </c>
      <c r="C62" s="2" t="s">
        <v>397</v>
      </c>
      <c r="D62" s="9" t="s">
        <v>398</v>
      </c>
      <c r="E62" s="9" t="s">
        <v>42</v>
      </c>
      <c r="F62" s="9" t="s">
        <v>2</v>
      </c>
      <c r="G62" s="10">
        <v>38666</v>
      </c>
      <c r="H62" s="38">
        <v>20000</v>
      </c>
      <c r="I62" s="38">
        <v>0</v>
      </c>
      <c r="J62" s="38">
        <v>0</v>
      </c>
      <c r="K62" s="38">
        <v>20000</v>
      </c>
      <c r="L62" s="6"/>
      <c r="M62" s="6"/>
      <c r="N62" s="6"/>
    </row>
    <row r="63" spans="1:12" ht="10.5" customHeight="1">
      <c r="A63" s="6" t="s">
        <v>1141</v>
      </c>
      <c r="B63" s="1">
        <v>78299</v>
      </c>
      <c r="C63" s="2" t="s">
        <v>1129</v>
      </c>
      <c r="D63" s="9" t="s">
        <v>1130</v>
      </c>
      <c r="E63" s="9" t="s">
        <v>1128</v>
      </c>
      <c r="F63" s="9" t="s">
        <v>31</v>
      </c>
      <c r="G63" s="10">
        <v>43280</v>
      </c>
      <c r="H63" s="38">
        <v>6871913.4776</v>
      </c>
      <c r="I63" s="38">
        <v>0</v>
      </c>
      <c r="J63" s="38">
        <v>0</v>
      </c>
      <c r="K63" s="38">
        <v>6871913.4776</v>
      </c>
      <c r="L63" s="6"/>
    </row>
    <row r="64" spans="1:12" ht="10.5" customHeight="1">
      <c r="A64" s="6" t="s">
        <v>1141</v>
      </c>
      <c r="B64" s="1">
        <v>78821</v>
      </c>
      <c r="C64" s="2" t="s">
        <v>1131</v>
      </c>
      <c r="D64" s="9" t="s">
        <v>1132</v>
      </c>
      <c r="E64" s="9" t="s">
        <v>1128</v>
      </c>
      <c r="F64" s="9" t="s">
        <v>31</v>
      </c>
      <c r="G64" s="10">
        <v>43783</v>
      </c>
      <c r="H64" s="38">
        <v>6273726.8495000005</v>
      </c>
      <c r="I64" s="38">
        <v>0</v>
      </c>
      <c r="J64" s="38">
        <v>0</v>
      </c>
      <c r="K64" s="38">
        <v>6273726.8495000005</v>
      </c>
      <c r="L64" s="6"/>
    </row>
    <row r="65" spans="1:11" ht="10.5" customHeight="1">
      <c r="A65" s="6" t="s">
        <v>556</v>
      </c>
      <c r="B65" s="1">
        <v>67839</v>
      </c>
      <c r="C65" s="2" t="s">
        <v>385</v>
      </c>
      <c r="D65" s="9" t="s">
        <v>386</v>
      </c>
      <c r="E65" s="9" t="s">
        <v>41</v>
      </c>
      <c r="F65" s="9" t="s">
        <v>27</v>
      </c>
      <c r="G65" s="10">
        <v>43209</v>
      </c>
      <c r="H65" s="38">
        <v>1368314.02</v>
      </c>
      <c r="I65" s="38">
        <v>39947</v>
      </c>
      <c r="J65" s="38">
        <v>-1408261.02</v>
      </c>
      <c r="K65" s="38">
        <f>SUM(H65:J65)</f>
        <v>0</v>
      </c>
    </row>
    <row r="66" spans="1:15" ht="10.5" customHeight="1">
      <c r="A66" s="6" t="s">
        <v>845</v>
      </c>
      <c r="B66" s="1">
        <v>79425</v>
      </c>
      <c r="C66" s="2" t="s">
        <v>794</v>
      </c>
      <c r="D66" s="9" t="s">
        <v>795</v>
      </c>
      <c r="E66" s="9" t="s">
        <v>793</v>
      </c>
      <c r="F66" s="9" t="s">
        <v>3</v>
      </c>
      <c r="G66" s="10">
        <v>44013</v>
      </c>
      <c r="H66" s="38">
        <v>0</v>
      </c>
      <c r="I66" s="38">
        <v>11408904</v>
      </c>
      <c r="J66" s="38">
        <f>-1128782-66060</f>
        <v>-1194842</v>
      </c>
      <c r="K66" s="38">
        <v>10214062</v>
      </c>
      <c r="N66" s="14"/>
      <c r="O66" s="14"/>
    </row>
    <row r="67" spans="1:12" ht="10.5" customHeight="1">
      <c r="A67" s="15" t="s">
        <v>1145</v>
      </c>
      <c r="B67" s="1">
        <v>79236</v>
      </c>
      <c r="C67" s="2" t="s">
        <v>895</v>
      </c>
      <c r="D67" s="9" t="s">
        <v>896</v>
      </c>
      <c r="E67" s="9" t="s">
        <v>894</v>
      </c>
      <c r="F67" s="9" t="s">
        <v>22</v>
      </c>
      <c r="G67" s="10">
        <v>44074</v>
      </c>
      <c r="H67" s="38">
        <v>0</v>
      </c>
      <c r="I67" s="38">
        <v>11128887</v>
      </c>
      <c r="J67" s="38">
        <v>-2129235</v>
      </c>
      <c r="K67" s="38">
        <v>8999652</v>
      </c>
      <c r="L67" s="6"/>
    </row>
    <row r="68" spans="1:11" ht="10.5" customHeight="1">
      <c r="A68" s="6" t="s">
        <v>556</v>
      </c>
      <c r="B68" s="1">
        <v>78279</v>
      </c>
      <c r="C68" s="2" t="s">
        <v>517</v>
      </c>
      <c r="D68" s="9" t="s">
        <v>518</v>
      </c>
      <c r="E68" s="9" t="s">
        <v>41</v>
      </c>
      <c r="F68" s="9" t="s">
        <v>8</v>
      </c>
      <c r="G68" s="10">
        <v>43405</v>
      </c>
      <c r="H68" s="38">
        <v>1317794.78</v>
      </c>
      <c r="I68" s="38">
        <v>-52879</v>
      </c>
      <c r="J68" s="38">
        <v>-1264915.78</v>
      </c>
      <c r="K68" s="38">
        <f>SUM(H68:J68)</f>
        <v>0</v>
      </c>
    </row>
    <row r="69" spans="1:11" ht="10.5" customHeight="1">
      <c r="A69" s="6" t="s">
        <v>556</v>
      </c>
      <c r="B69" s="1">
        <v>78353</v>
      </c>
      <c r="C69" s="2" t="s">
        <v>105</v>
      </c>
      <c r="D69" s="9" t="s">
        <v>106</v>
      </c>
      <c r="E69" s="9" t="s">
        <v>107</v>
      </c>
      <c r="F69" s="9" t="s">
        <v>38</v>
      </c>
      <c r="G69" s="10">
        <v>43410</v>
      </c>
      <c r="H69" s="38">
        <v>10634135.75</v>
      </c>
      <c r="I69" s="38">
        <v>0</v>
      </c>
      <c r="J69" s="38">
        <v>-760922</v>
      </c>
      <c r="K69" s="38">
        <v>9873213.75</v>
      </c>
    </row>
    <row r="70" spans="1:13" ht="10.5" customHeight="1">
      <c r="A70" s="6" t="s">
        <v>1141</v>
      </c>
      <c r="B70" s="1">
        <v>61641</v>
      </c>
      <c r="C70" s="2" t="s">
        <v>999</v>
      </c>
      <c r="D70" s="9" t="s">
        <v>1000</v>
      </c>
      <c r="E70" s="9" t="s">
        <v>996</v>
      </c>
      <c r="F70" s="9" t="s">
        <v>942</v>
      </c>
      <c r="G70" s="10">
        <v>37972</v>
      </c>
      <c r="H70" s="38">
        <v>31784</v>
      </c>
      <c r="I70" s="38">
        <v>-31784</v>
      </c>
      <c r="J70" s="38">
        <v>0</v>
      </c>
      <c r="K70" s="38">
        <f>H70+I70+J70</f>
        <v>0</v>
      </c>
      <c r="M70" s="13"/>
    </row>
    <row r="71" spans="1:11" ht="10.5" customHeight="1">
      <c r="A71" s="6" t="s">
        <v>556</v>
      </c>
      <c r="B71" s="1">
        <v>63365</v>
      </c>
      <c r="C71" s="2" t="s">
        <v>265</v>
      </c>
      <c r="D71" s="9" t="s">
        <v>266</v>
      </c>
      <c r="E71" s="9" t="s">
        <v>57</v>
      </c>
      <c r="F71" s="9" t="s">
        <v>0</v>
      </c>
      <c r="G71" s="10">
        <v>39381</v>
      </c>
      <c r="H71" s="38">
        <v>4026</v>
      </c>
      <c r="I71" s="38">
        <v>0</v>
      </c>
      <c r="J71" s="38">
        <v>0</v>
      </c>
      <c r="K71" s="38">
        <v>4026</v>
      </c>
    </row>
    <row r="72" spans="1:11" ht="10.5" customHeight="1">
      <c r="A72" s="6" t="s">
        <v>556</v>
      </c>
      <c r="B72" s="1">
        <v>63633</v>
      </c>
      <c r="C72" s="2" t="s">
        <v>259</v>
      </c>
      <c r="D72" s="9" t="s">
        <v>260</v>
      </c>
      <c r="E72" s="9" t="s">
        <v>167</v>
      </c>
      <c r="F72" s="11"/>
      <c r="G72" s="10">
        <v>39800</v>
      </c>
      <c r="H72" s="38">
        <v>40000</v>
      </c>
      <c r="I72" s="38">
        <v>0</v>
      </c>
      <c r="J72" s="38">
        <v>0</v>
      </c>
      <c r="K72" s="38">
        <v>40000</v>
      </c>
    </row>
    <row r="73" spans="1:12" ht="10.5" customHeight="1">
      <c r="A73" s="6" t="s">
        <v>1141</v>
      </c>
      <c r="B73" s="1">
        <v>78977</v>
      </c>
      <c r="C73" s="2" t="s">
        <v>873</v>
      </c>
      <c r="D73" s="9" t="s">
        <v>874</v>
      </c>
      <c r="E73" s="9" t="s">
        <v>854</v>
      </c>
      <c r="F73" s="9" t="s">
        <v>13</v>
      </c>
      <c r="G73" s="10">
        <v>43474</v>
      </c>
      <c r="H73" s="38">
        <v>-13185500</v>
      </c>
      <c r="I73" s="38">
        <v>0</v>
      </c>
      <c r="J73" s="38">
        <v>0</v>
      </c>
      <c r="K73" s="38">
        <v>-13185500</v>
      </c>
      <c r="L73" s="6"/>
    </row>
    <row r="74" spans="1:11" ht="10.5" customHeight="1">
      <c r="A74" s="6" t="s">
        <v>556</v>
      </c>
      <c r="B74" s="1">
        <v>78185</v>
      </c>
      <c r="C74" s="2" t="s">
        <v>177</v>
      </c>
      <c r="D74" s="9" t="s">
        <v>178</v>
      </c>
      <c r="E74" s="9" t="s">
        <v>37</v>
      </c>
      <c r="F74" s="9" t="s">
        <v>63</v>
      </c>
      <c r="G74" s="10">
        <v>43404</v>
      </c>
      <c r="H74" s="38">
        <v>3223985.51</v>
      </c>
      <c r="I74" s="38">
        <v>0</v>
      </c>
      <c r="J74" s="38">
        <v>-1999822</v>
      </c>
      <c r="K74" s="38">
        <v>1224163.51</v>
      </c>
    </row>
    <row r="75" spans="1:15" ht="10.5" customHeight="1">
      <c r="A75" s="6" t="s">
        <v>845</v>
      </c>
      <c r="B75" s="1">
        <v>78735</v>
      </c>
      <c r="C75" s="2" t="s">
        <v>557</v>
      </c>
      <c r="D75" s="9" t="s">
        <v>558</v>
      </c>
      <c r="E75" s="9" t="s">
        <v>559</v>
      </c>
      <c r="F75" s="9" t="s">
        <v>20</v>
      </c>
      <c r="G75" s="10">
        <v>43403</v>
      </c>
      <c r="H75" s="38">
        <v>12204261</v>
      </c>
      <c r="I75" s="38">
        <v>0</v>
      </c>
      <c r="J75" s="38">
        <v>0</v>
      </c>
      <c r="K75" s="38">
        <v>12204261</v>
      </c>
      <c r="N75" s="14"/>
      <c r="O75" s="14"/>
    </row>
    <row r="76" spans="1:14" ht="10.5" customHeight="1">
      <c r="A76" s="6" t="s">
        <v>555</v>
      </c>
      <c r="B76" s="1">
        <v>78772</v>
      </c>
      <c r="C76" s="2" t="s">
        <v>353</v>
      </c>
      <c r="D76" s="9" t="s">
        <v>354</v>
      </c>
      <c r="E76" s="9" t="s">
        <v>159</v>
      </c>
      <c r="F76" s="9" t="s">
        <v>22</v>
      </c>
      <c r="G76" s="10">
        <v>43734</v>
      </c>
      <c r="H76" s="38">
        <v>9095666.4466</v>
      </c>
      <c r="I76" s="38">
        <v>0</v>
      </c>
      <c r="J76" s="38">
        <v>-2095950</v>
      </c>
      <c r="K76" s="38">
        <v>6999716.446599999</v>
      </c>
      <c r="M76" s="7"/>
      <c r="N76" s="5"/>
    </row>
    <row r="77" spans="1:15" ht="10.5" customHeight="1">
      <c r="A77" s="6" t="s">
        <v>845</v>
      </c>
      <c r="B77" s="1">
        <v>67107</v>
      </c>
      <c r="C77" s="2" t="s">
        <v>726</v>
      </c>
      <c r="D77" s="9" t="s">
        <v>727</v>
      </c>
      <c r="E77" s="9" t="s">
        <v>728</v>
      </c>
      <c r="F77" s="9" t="s">
        <v>3</v>
      </c>
      <c r="G77" s="10">
        <v>42718</v>
      </c>
      <c r="H77" s="38">
        <v>99999.82</v>
      </c>
      <c r="I77" s="38">
        <v>53513</v>
      </c>
      <c r="J77" s="38">
        <v>-153513</v>
      </c>
      <c r="K77" s="38">
        <v>-0.18</v>
      </c>
      <c r="N77" s="14"/>
      <c r="O77" s="14"/>
    </row>
    <row r="78" spans="1:14" ht="10.5" customHeight="1">
      <c r="A78" s="6" t="s">
        <v>555</v>
      </c>
      <c r="B78" s="1">
        <v>79294</v>
      </c>
      <c r="C78" s="2" t="s">
        <v>463</v>
      </c>
      <c r="D78" s="9" t="s">
        <v>464</v>
      </c>
      <c r="E78" s="9" t="s">
        <v>89</v>
      </c>
      <c r="F78" s="9" t="s">
        <v>68</v>
      </c>
      <c r="G78" s="10">
        <v>43782</v>
      </c>
      <c r="H78" s="38">
        <v>7622999.5637</v>
      </c>
      <c r="I78" s="38">
        <v>0</v>
      </c>
      <c r="J78" s="38">
        <v>-25000</v>
      </c>
      <c r="K78" s="38">
        <v>7597999.5637</v>
      </c>
      <c r="M78" s="7"/>
      <c r="N78" s="5"/>
    </row>
    <row r="79" spans="1:15" ht="10.5" customHeight="1">
      <c r="A79" s="6" t="s">
        <v>845</v>
      </c>
      <c r="B79" s="1">
        <v>68001</v>
      </c>
      <c r="C79" s="2" t="s">
        <v>718</v>
      </c>
      <c r="D79" s="9" t="s">
        <v>719</v>
      </c>
      <c r="E79" s="9" t="s">
        <v>677</v>
      </c>
      <c r="F79" s="9" t="s">
        <v>80</v>
      </c>
      <c r="G79" s="10">
        <v>43081</v>
      </c>
      <c r="H79" s="38">
        <v>14082007.6915</v>
      </c>
      <c r="I79" s="38">
        <v>0</v>
      </c>
      <c r="J79" s="38">
        <v>-13882008</v>
      </c>
      <c r="K79" s="38">
        <v>199999.6915</v>
      </c>
      <c r="N79" s="14"/>
      <c r="O79" s="14"/>
    </row>
    <row r="80" spans="1:11" ht="10.5" customHeight="1">
      <c r="A80" s="6" t="s">
        <v>556</v>
      </c>
      <c r="B80" s="1">
        <v>78180</v>
      </c>
      <c r="C80" s="2" t="s">
        <v>245</v>
      </c>
      <c r="D80" s="9" t="s">
        <v>246</v>
      </c>
      <c r="E80" s="9" t="s">
        <v>247</v>
      </c>
      <c r="F80" s="9" t="s">
        <v>63</v>
      </c>
      <c r="G80" s="10">
        <v>44029</v>
      </c>
      <c r="H80" s="38">
        <v>0</v>
      </c>
      <c r="I80" s="38">
        <v>8187829.3475</v>
      </c>
      <c r="J80" s="38">
        <v>-1432590</v>
      </c>
      <c r="K80" s="38">
        <v>6755239.3475</v>
      </c>
    </row>
    <row r="81" spans="1:11" ht="10.5" customHeight="1">
      <c r="A81" s="6" t="s">
        <v>556</v>
      </c>
      <c r="B81" s="1">
        <v>78923</v>
      </c>
      <c r="C81" s="2" t="s">
        <v>533</v>
      </c>
      <c r="D81" s="9" t="s">
        <v>534</v>
      </c>
      <c r="E81" s="9" t="s">
        <v>99</v>
      </c>
      <c r="F81" s="9" t="s">
        <v>20</v>
      </c>
      <c r="G81" s="10">
        <v>43671</v>
      </c>
      <c r="H81" s="38">
        <v>4527624.48</v>
      </c>
      <c r="I81" s="38">
        <v>0</v>
      </c>
      <c r="J81" s="38">
        <v>0</v>
      </c>
      <c r="K81" s="38">
        <v>4527624.48</v>
      </c>
    </row>
    <row r="82" spans="1:14" ht="10.5" customHeight="1">
      <c r="A82" s="6" t="s">
        <v>555</v>
      </c>
      <c r="B82" s="1">
        <v>79287</v>
      </c>
      <c r="C82" s="2" t="s">
        <v>219</v>
      </c>
      <c r="D82" s="9" t="s">
        <v>220</v>
      </c>
      <c r="E82" s="9" t="s">
        <v>221</v>
      </c>
      <c r="F82" s="9" t="s">
        <v>20</v>
      </c>
      <c r="G82" s="10">
        <v>44105</v>
      </c>
      <c r="H82" s="38">
        <v>0</v>
      </c>
      <c r="I82" s="38">
        <v>8401215.9943</v>
      </c>
      <c r="J82" s="38">
        <v>-1658427</v>
      </c>
      <c r="K82" s="38">
        <v>6742788.994299999</v>
      </c>
      <c r="M82" s="7"/>
      <c r="N82" s="5"/>
    </row>
    <row r="83" spans="1:11" ht="10.5" customHeight="1">
      <c r="A83" s="6" t="s">
        <v>556</v>
      </c>
      <c r="B83" s="1">
        <v>78339</v>
      </c>
      <c r="C83" s="2" t="s">
        <v>307</v>
      </c>
      <c r="D83" s="9" t="s">
        <v>308</v>
      </c>
      <c r="E83" s="9" t="s">
        <v>37</v>
      </c>
      <c r="F83" s="9" t="s">
        <v>0</v>
      </c>
      <c r="G83" s="10">
        <v>43236</v>
      </c>
      <c r="H83" s="38">
        <v>59396.01</v>
      </c>
      <c r="I83" s="38">
        <v>-29200</v>
      </c>
      <c r="J83" s="38">
        <v>-30196.01</v>
      </c>
      <c r="K83" s="38">
        <v>0</v>
      </c>
    </row>
    <row r="84" spans="1:12" ht="10.5" customHeight="1">
      <c r="A84" s="6" t="s">
        <v>1141</v>
      </c>
      <c r="B84" s="1">
        <v>63544</v>
      </c>
      <c r="C84" s="2" t="s">
        <v>1018</v>
      </c>
      <c r="D84" s="9" t="s">
        <v>1019</v>
      </c>
      <c r="E84" s="9" t="s">
        <v>1013</v>
      </c>
      <c r="F84" s="9" t="s">
        <v>12</v>
      </c>
      <c r="G84" s="10">
        <v>39405</v>
      </c>
      <c r="H84" s="38">
        <v>28658</v>
      </c>
      <c r="I84" s="38">
        <v>0</v>
      </c>
      <c r="J84" s="38">
        <v>0</v>
      </c>
      <c r="K84" s="38">
        <v>28658</v>
      </c>
      <c r="L84" s="6"/>
    </row>
    <row r="85" spans="1:12" ht="10.5" customHeight="1">
      <c r="A85" s="6" t="s">
        <v>1141</v>
      </c>
      <c r="B85" s="1">
        <v>63059</v>
      </c>
      <c r="C85" s="2" t="s">
        <v>1045</v>
      </c>
      <c r="D85" s="9" t="s">
        <v>1046</v>
      </c>
      <c r="E85" s="9" t="s">
        <v>1044</v>
      </c>
      <c r="F85" s="9" t="s">
        <v>31</v>
      </c>
      <c r="G85" s="10">
        <v>39584</v>
      </c>
      <c r="H85" s="38">
        <v>29128</v>
      </c>
      <c r="I85" s="38">
        <v>0</v>
      </c>
      <c r="J85" s="38">
        <v>0</v>
      </c>
      <c r="K85" s="38">
        <v>29128</v>
      </c>
      <c r="L85" s="6"/>
    </row>
    <row r="86" spans="1:14" ht="10.5" customHeight="1">
      <c r="A86" s="6" t="s">
        <v>555</v>
      </c>
      <c r="B86" s="1">
        <v>78458</v>
      </c>
      <c r="C86" s="2" t="s">
        <v>360</v>
      </c>
      <c r="D86" s="9" t="s">
        <v>361</v>
      </c>
      <c r="E86" s="9" t="s">
        <v>89</v>
      </c>
      <c r="F86" s="9" t="s">
        <v>63</v>
      </c>
      <c r="G86" s="10">
        <v>43818</v>
      </c>
      <c r="H86" s="38">
        <v>5948459.255700001</v>
      </c>
      <c r="I86" s="38">
        <v>0</v>
      </c>
      <c r="J86" s="38">
        <v>-4110574</v>
      </c>
      <c r="K86" s="38">
        <v>1837885.2556999999</v>
      </c>
      <c r="M86" s="7"/>
      <c r="N86" s="5"/>
    </row>
    <row r="87" spans="1:12" ht="10.5" customHeight="1">
      <c r="A87" s="6" t="s">
        <v>1141</v>
      </c>
      <c r="B87" s="1">
        <v>67583</v>
      </c>
      <c r="C87" s="2" t="s">
        <v>1089</v>
      </c>
      <c r="D87" s="9" t="s">
        <v>1090</v>
      </c>
      <c r="E87" s="9" t="s">
        <v>1082</v>
      </c>
      <c r="F87" s="9" t="s">
        <v>27</v>
      </c>
      <c r="G87" s="10">
        <v>42720</v>
      </c>
      <c r="H87" s="38">
        <v>299999.8</v>
      </c>
      <c r="I87" s="38">
        <v>0</v>
      </c>
      <c r="J87" s="38">
        <v>0</v>
      </c>
      <c r="K87" s="38">
        <v>299999.8</v>
      </c>
      <c r="L87" s="6"/>
    </row>
    <row r="88" spans="1:12" ht="10.5" customHeight="1">
      <c r="A88" s="6" t="s">
        <v>1141</v>
      </c>
      <c r="B88" s="1">
        <v>67581</v>
      </c>
      <c r="C88" s="2" t="s">
        <v>1091</v>
      </c>
      <c r="D88" s="9" t="s">
        <v>1092</v>
      </c>
      <c r="E88" s="9" t="s">
        <v>1082</v>
      </c>
      <c r="F88" s="9" t="s">
        <v>27</v>
      </c>
      <c r="G88" s="10">
        <v>42626</v>
      </c>
      <c r="H88" s="38">
        <v>99999.64</v>
      </c>
      <c r="I88" s="38">
        <v>0</v>
      </c>
      <c r="J88" s="38">
        <v>0</v>
      </c>
      <c r="K88" s="38">
        <v>99999.64</v>
      </c>
      <c r="L88" s="6"/>
    </row>
    <row r="89" spans="1:14" ht="10.5" customHeight="1">
      <c r="A89" s="6" t="s">
        <v>555</v>
      </c>
      <c r="B89" s="1">
        <v>67509</v>
      </c>
      <c r="C89" s="2" t="s">
        <v>329</v>
      </c>
      <c r="D89" s="9" t="s">
        <v>330</v>
      </c>
      <c r="E89" s="9" t="s">
        <v>180</v>
      </c>
      <c r="F89" s="9" t="s">
        <v>24</v>
      </c>
      <c r="G89" s="10">
        <v>43250</v>
      </c>
      <c r="H89" s="38">
        <v>10095176.83</v>
      </c>
      <c r="I89" s="38">
        <v>0</v>
      </c>
      <c r="J89" s="38">
        <v>-4750671</v>
      </c>
      <c r="K89" s="38">
        <v>5344505.83</v>
      </c>
      <c r="M89" s="7"/>
      <c r="N89" s="5"/>
    </row>
    <row r="90" spans="1:12" ht="10.5" customHeight="1">
      <c r="A90" s="6" t="s">
        <v>1141</v>
      </c>
      <c r="B90" s="1">
        <v>62498</v>
      </c>
      <c r="C90" s="2" t="s">
        <v>1027</v>
      </c>
      <c r="D90" s="9" t="s">
        <v>1028</v>
      </c>
      <c r="E90" s="9" t="s">
        <v>1024</v>
      </c>
      <c r="F90" s="9" t="s">
        <v>10</v>
      </c>
      <c r="G90" s="10">
        <v>38708</v>
      </c>
      <c r="H90" s="38">
        <v>217389</v>
      </c>
      <c r="I90" s="38">
        <v>0</v>
      </c>
      <c r="J90" s="38">
        <v>0</v>
      </c>
      <c r="K90" s="38">
        <v>217389</v>
      </c>
      <c r="L90" s="6"/>
    </row>
    <row r="91" spans="1:14" ht="10.5" customHeight="1">
      <c r="A91" s="6" t="s">
        <v>555</v>
      </c>
      <c r="B91" s="1">
        <v>79026</v>
      </c>
      <c r="C91" s="2" t="s">
        <v>65</v>
      </c>
      <c r="D91" s="9" t="s">
        <v>66</v>
      </c>
      <c r="E91" s="9" t="s">
        <v>67</v>
      </c>
      <c r="F91" s="9" t="s">
        <v>68</v>
      </c>
      <c r="G91" s="10">
        <v>43776</v>
      </c>
      <c r="H91" s="38">
        <v>9697745</v>
      </c>
      <c r="I91" s="38">
        <v>0</v>
      </c>
      <c r="J91" s="38">
        <v>0</v>
      </c>
      <c r="K91" s="38">
        <v>9697745</v>
      </c>
      <c r="M91" s="7"/>
      <c r="N91" s="5"/>
    </row>
    <row r="92" spans="1:11" ht="10.5" customHeight="1">
      <c r="A92" s="6" t="s">
        <v>556</v>
      </c>
      <c r="B92" s="1">
        <v>79014</v>
      </c>
      <c r="C92" s="2" t="s">
        <v>473</v>
      </c>
      <c r="D92" s="9" t="s">
        <v>474</v>
      </c>
      <c r="E92" s="9" t="s">
        <v>475</v>
      </c>
      <c r="F92" s="9" t="s">
        <v>63</v>
      </c>
      <c r="G92" s="10">
        <v>43657</v>
      </c>
      <c r="H92" s="38">
        <v>6193224.56</v>
      </c>
      <c r="I92" s="38">
        <v>0</v>
      </c>
      <c r="J92" s="38">
        <v>-2671372</v>
      </c>
      <c r="K92" s="38">
        <v>3521852.56</v>
      </c>
    </row>
    <row r="93" spans="1:11" ht="10.5" customHeight="1">
      <c r="A93" s="6" t="s">
        <v>556</v>
      </c>
      <c r="B93" s="1">
        <v>63369</v>
      </c>
      <c r="C93" s="2" t="s">
        <v>202</v>
      </c>
      <c r="D93" s="9" t="s">
        <v>203</v>
      </c>
      <c r="E93" s="9" t="s">
        <v>52</v>
      </c>
      <c r="F93" s="9" t="s">
        <v>68</v>
      </c>
      <c r="G93" s="10">
        <v>39715</v>
      </c>
      <c r="H93" s="38">
        <v>290465</v>
      </c>
      <c r="I93" s="38">
        <v>0</v>
      </c>
      <c r="J93" s="38">
        <v>0</v>
      </c>
      <c r="K93" s="38">
        <v>290465</v>
      </c>
    </row>
    <row r="94" spans="1:11" ht="10.5" customHeight="1">
      <c r="A94" s="6" t="s">
        <v>556</v>
      </c>
      <c r="B94" s="1">
        <v>78496</v>
      </c>
      <c r="C94" s="2" t="s">
        <v>241</v>
      </c>
      <c r="D94" s="9" t="s">
        <v>242</v>
      </c>
      <c r="E94" s="9" t="s">
        <v>37</v>
      </c>
      <c r="F94" s="9" t="s">
        <v>25</v>
      </c>
      <c r="G94" s="10">
        <v>43451</v>
      </c>
      <c r="H94" s="38">
        <v>2202265.25</v>
      </c>
      <c r="I94" s="38">
        <v>0</v>
      </c>
      <c r="J94" s="38">
        <v>-2184639</v>
      </c>
      <c r="K94" s="38">
        <v>17626.25</v>
      </c>
    </row>
    <row r="95" spans="1:11" ht="10.5" customHeight="1">
      <c r="A95" s="6" t="s">
        <v>556</v>
      </c>
      <c r="B95" s="1">
        <v>65624</v>
      </c>
      <c r="C95" s="2" t="s">
        <v>187</v>
      </c>
      <c r="D95" s="9" t="s">
        <v>188</v>
      </c>
      <c r="E95" s="9" t="s">
        <v>94</v>
      </c>
      <c r="F95" s="9" t="s">
        <v>25</v>
      </c>
      <c r="G95" s="10">
        <v>41269</v>
      </c>
      <c r="H95" s="38">
        <v>287999.26</v>
      </c>
      <c r="I95" s="38">
        <v>0</v>
      </c>
      <c r="J95" s="38">
        <v>0</v>
      </c>
      <c r="K95" s="38">
        <v>287999.26</v>
      </c>
    </row>
    <row r="96" spans="1:12" ht="10.5" customHeight="1">
      <c r="A96" s="6" t="s">
        <v>1141</v>
      </c>
      <c r="B96" s="1">
        <v>61642</v>
      </c>
      <c r="C96" s="2" t="s">
        <v>1001</v>
      </c>
      <c r="D96" s="9" t="s">
        <v>1002</v>
      </c>
      <c r="E96" s="9" t="s">
        <v>996</v>
      </c>
      <c r="F96" s="9" t="s">
        <v>942</v>
      </c>
      <c r="G96" s="10">
        <v>37979</v>
      </c>
      <c r="H96" s="38">
        <v>237500</v>
      </c>
      <c r="I96" s="38">
        <v>0</v>
      </c>
      <c r="J96" s="38">
        <v>0</v>
      </c>
      <c r="K96" s="38">
        <v>237500</v>
      </c>
      <c r="L96" s="6"/>
    </row>
    <row r="97" spans="1:11" ht="10.5" customHeight="1">
      <c r="A97" s="6" t="s">
        <v>556</v>
      </c>
      <c r="B97" s="1">
        <v>78313</v>
      </c>
      <c r="C97" s="2" t="s">
        <v>147</v>
      </c>
      <c r="D97" s="9" t="s">
        <v>148</v>
      </c>
      <c r="E97" s="9" t="s">
        <v>37</v>
      </c>
      <c r="F97" s="9" t="s">
        <v>0</v>
      </c>
      <c r="G97" s="10">
        <v>43356</v>
      </c>
      <c r="H97" s="38">
        <v>3133739.06</v>
      </c>
      <c r="I97" s="38">
        <v>-64630</v>
      </c>
      <c r="J97" s="38">
        <v>-3069109.06</v>
      </c>
      <c r="K97" s="38">
        <f>SUM(H97:J97)</f>
        <v>0</v>
      </c>
    </row>
    <row r="98" spans="1:14" ht="10.5" customHeight="1">
      <c r="A98" s="6" t="s">
        <v>555</v>
      </c>
      <c r="B98" s="1">
        <v>67435</v>
      </c>
      <c r="C98" s="2" t="s">
        <v>230</v>
      </c>
      <c r="D98" s="9" t="s">
        <v>231</v>
      </c>
      <c r="E98" s="9" t="s">
        <v>180</v>
      </c>
      <c r="F98" s="9" t="s">
        <v>24</v>
      </c>
      <c r="G98" s="10">
        <v>42977</v>
      </c>
      <c r="H98" s="38">
        <v>3157789.2</v>
      </c>
      <c r="I98" s="38">
        <v>10919</v>
      </c>
      <c r="J98" s="38">
        <v>-3168708.2</v>
      </c>
      <c r="K98" s="38">
        <f>SUM(H98:J98)</f>
        <v>0</v>
      </c>
      <c r="M98" s="7"/>
      <c r="N98" s="5"/>
    </row>
    <row r="99" spans="1:12" ht="10.5" customHeight="1">
      <c r="A99" s="6" t="s">
        <v>1141</v>
      </c>
      <c r="B99" s="1">
        <v>64010</v>
      </c>
      <c r="C99" s="2" t="s">
        <v>1020</v>
      </c>
      <c r="D99" s="9" t="s">
        <v>1021</v>
      </c>
      <c r="E99" s="9" t="s">
        <v>1013</v>
      </c>
      <c r="F99" s="9" t="s">
        <v>10</v>
      </c>
      <c r="G99" s="10">
        <v>39799</v>
      </c>
      <c r="H99" s="38">
        <v>94500</v>
      </c>
      <c r="I99" s="38">
        <v>0</v>
      </c>
      <c r="J99" s="38">
        <v>0</v>
      </c>
      <c r="K99" s="38">
        <v>94500</v>
      </c>
      <c r="L99" s="6"/>
    </row>
    <row r="100" spans="1:15" ht="10.5" customHeight="1">
      <c r="A100" s="6" t="s">
        <v>845</v>
      </c>
      <c r="B100" s="1">
        <v>79140</v>
      </c>
      <c r="C100" s="2" t="s">
        <v>680</v>
      </c>
      <c r="D100" s="9" t="s">
        <v>681</v>
      </c>
      <c r="E100" s="9" t="s">
        <v>677</v>
      </c>
      <c r="F100" s="9" t="s">
        <v>20</v>
      </c>
      <c r="G100" s="10">
        <v>43978</v>
      </c>
      <c r="H100" s="38">
        <v>0</v>
      </c>
      <c r="I100" s="38">
        <v>14231590</v>
      </c>
      <c r="J100" s="38">
        <v>-2098707</v>
      </c>
      <c r="K100" s="38">
        <v>12132883</v>
      </c>
      <c r="N100" s="14"/>
      <c r="O100" s="14"/>
    </row>
    <row r="101" spans="1:14" ht="10.5" customHeight="1">
      <c r="A101" s="6" t="s">
        <v>555</v>
      </c>
      <c r="B101" s="1">
        <v>68010</v>
      </c>
      <c r="C101" s="2" t="s">
        <v>417</v>
      </c>
      <c r="D101" s="9" t="s">
        <v>418</v>
      </c>
      <c r="E101" s="9" t="s">
        <v>159</v>
      </c>
      <c r="F101" s="9" t="s">
        <v>22</v>
      </c>
      <c r="G101" s="10">
        <v>43424</v>
      </c>
      <c r="H101" s="38">
        <v>4587951.9226</v>
      </c>
      <c r="I101" s="38">
        <v>0</v>
      </c>
      <c r="J101" s="38">
        <v>-4487336</v>
      </c>
      <c r="K101" s="38">
        <v>100615.92259999999</v>
      </c>
      <c r="M101" s="7"/>
      <c r="N101" s="5"/>
    </row>
    <row r="102" spans="1:14" ht="10.5" customHeight="1">
      <c r="A102" s="6" t="s">
        <v>555</v>
      </c>
      <c r="B102" s="1">
        <v>67270</v>
      </c>
      <c r="C102" s="2" t="s">
        <v>387</v>
      </c>
      <c r="D102" s="9" t="s">
        <v>388</v>
      </c>
      <c r="E102" s="9" t="s">
        <v>26</v>
      </c>
      <c r="F102" s="9" t="s">
        <v>27</v>
      </c>
      <c r="G102" s="10">
        <v>42636</v>
      </c>
      <c r="H102" s="38">
        <v>658605.41</v>
      </c>
      <c r="I102" s="38">
        <v>0</v>
      </c>
      <c r="J102" s="38">
        <v>0</v>
      </c>
      <c r="K102" s="38">
        <v>658605.41</v>
      </c>
      <c r="M102" s="7"/>
      <c r="N102" s="5"/>
    </row>
    <row r="103" spans="1:12" ht="10.5" customHeight="1">
      <c r="A103" s="6" t="s">
        <v>1141</v>
      </c>
      <c r="B103" s="1">
        <v>61762</v>
      </c>
      <c r="C103" s="2" t="s">
        <v>1003</v>
      </c>
      <c r="D103" s="9" t="s">
        <v>1004</v>
      </c>
      <c r="E103" s="9" t="s">
        <v>996</v>
      </c>
      <c r="F103" s="9" t="s">
        <v>10</v>
      </c>
      <c r="G103" s="10">
        <v>38475</v>
      </c>
      <c r="H103" s="38">
        <v>273869</v>
      </c>
      <c r="I103" s="38">
        <v>0</v>
      </c>
      <c r="J103" s="38">
        <v>0</v>
      </c>
      <c r="K103" s="38">
        <v>273869</v>
      </c>
      <c r="L103" s="6"/>
    </row>
    <row r="104" spans="1:14" ht="10.5" customHeight="1">
      <c r="A104" s="6" t="s">
        <v>555</v>
      </c>
      <c r="B104" s="1">
        <v>66093</v>
      </c>
      <c r="C104" s="2" t="s">
        <v>74</v>
      </c>
      <c r="D104" s="9" t="s">
        <v>75</v>
      </c>
      <c r="E104" s="9" t="s">
        <v>76</v>
      </c>
      <c r="F104" s="9" t="s">
        <v>23</v>
      </c>
      <c r="G104" s="10">
        <v>41934</v>
      </c>
      <c r="H104" s="38">
        <v>576014</v>
      </c>
      <c r="I104" s="38">
        <v>0</v>
      </c>
      <c r="J104" s="38">
        <v>0</v>
      </c>
      <c r="K104" s="38">
        <v>576014</v>
      </c>
      <c r="M104" s="7"/>
      <c r="N104" s="5"/>
    </row>
    <row r="105" spans="1:15" ht="10.5" customHeight="1">
      <c r="A105" s="6" t="s">
        <v>845</v>
      </c>
      <c r="B105" s="1">
        <v>79796</v>
      </c>
      <c r="C105" s="2" t="s">
        <v>791</v>
      </c>
      <c r="D105" s="9" t="s">
        <v>792</v>
      </c>
      <c r="E105" s="9" t="s">
        <v>793</v>
      </c>
      <c r="F105" s="9" t="s">
        <v>80</v>
      </c>
      <c r="G105" s="10">
        <v>44180</v>
      </c>
      <c r="H105" s="38">
        <v>0</v>
      </c>
      <c r="I105" s="38">
        <v>6731981.2345</v>
      </c>
      <c r="J105" s="38">
        <v>-416185</v>
      </c>
      <c r="K105" s="38">
        <v>6315796.2345</v>
      </c>
      <c r="N105" s="14"/>
      <c r="O105" s="14"/>
    </row>
    <row r="106" spans="1:15" ht="10.5" customHeight="1">
      <c r="A106" s="6" t="s">
        <v>845</v>
      </c>
      <c r="B106" s="1">
        <v>67959</v>
      </c>
      <c r="C106" s="2" t="s">
        <v>682</v>
      </c>
      <c r="D106" s="9" t="s">
        <v>683</v>
      </c>
      <c r="E106" s="9" t="s">
        <v>677</v>
      </c>
      <c r="F106" s="9" t="s">
        <v>64</v>
      </c>
      <c r="G106" s="10">
        <v>43083</v>
      </c>
      <c r="H106" s="38">
        <v>29251.49</v>
      </c>
      <c r="I106" s="38">
        <v>35308</v>
      </c>
      <c r="J106" s="38">
        <v>-64559</v>
      </c>
      <c r="K106" s="38">
        <v>0.49</v>
      </c>
      <c r="N106" s="14"/>
      <c r="O106" s="14"/>
    </row>
    <row r="107" spans="1:14" ht="10.5" customHeight="1">
      <c r="A107" s="6" t="s">
        <v>555</v>
      </c>
      <c r="B107" s="1">
        <v>79130</v>
      </c>
      <c r="C107" s="2" t="s">
        <v>214</v>
      </c>
      <c r="D107" s="9" t="s">
        <v>215</v>
      </c>
      <c r="E107" s="9" t="s">
        <v>216</v>
      </c>
      <c r="F107" s="9" t="s">
        <v>64</v>
      </c>
      <c r="G107" s="10">
        <v>43893</v>
      </c>
      <c r="H107" s="38">
        <v>0</v>
      </c>
      <c r="I107" s="38">
        <v>17426052.720399998</v>
      </c>
      <c r="J107" s="38">
        <v>-3493720</v>
      </c>
      <c r="K107" s="38">
        <v>13932332.7204</v>
      </c>
      <c r="M107" s="7"/>
      <c r="N107" s="5"/>
    </row>
    <row r="108" spans="1:14" ht="10.5" customHeight="1">
      <c r="A108" s="6" t="s">
        <v>555</v>
      </c>
      <c r="B108" s="1">
        <v>65987</v>
      </c>
      <c r="C108" s="2" t="s">
        <v>374</v>
      </c>
      <c r="D108" s="9" t="s">
        <v>375</v>
      </c>
      <c r="E108" s="9" t="s">
        <v>179</v>
      </c>
      <c r="F108" s="9" t="s">
        <v>4</v>
      </c>
      <c r="G108" s="10">
        <v>41681</v>
      </c>
      <c r="H108" s="38">
        <v>2216702.95</v>
      </c>
      <c r="I108" s="38">
        <v>-916310</v>
      </c>
      <c r="J108" s="38">
        <v>-1300392.95</v>
      </c>
      <c r="K108" s="38">
        <f>SUM(H108:J108)</f>
        <v>0</v>
      </c>
      <c r="M108" s="7"/>
      <c r="N108" s="5"/>
    </row>
    <row r="109" spans="1:15" ht="10.5" customHeight="1">
      <c r="A109" s="6" t="s">
        <v>845</v>
      </c>
      <c r="B109" s="1">
        <v>78377</v>
      </c>
      <c r="C109" s="2" t="s">
        <v>684</v>
      </c>
      <c r="D109" s="9" t="s">
        <v>685</v>
      </c>
      <c r="E109" s="9" t="s">
        <v>677</v>
      </c>
      <c r="F109" s="9" t="s">
        <v>4</v>
      </c>
      <c r="G109" s="10">
        <v>43529</v>
      </c>
      <c r="H109" s="38">
        <v>16394886.063800002</v>
      </c>
      <c r="I109" s="38">
        <v>0</v>
      </c>
      <c r="J109" s="38">
        <v>-2732481</v>
      </c>
      <c r="K109" s="38">
        <v>13662405.063800002</v>
      </c>
      <c r="N109" s="14"/>
      <c r="O109" s="14"/>
    </row>
    <row r="110" spans="1:14" ht="10.5" customHeight="1">
      <c r="A110" s="6" t="s">
        <v>555</v>
      </c>
      <c r="B110" s="1">
        <v>61828</v>
      </c>
      <c r="C110" s="2" t="s">
        <v>90</v>
      </c>
      <c r="D110" s="9" t="s">
        <v>91</v>
      </c>
      <c r="E110" s="9" t="s">
        <v>86</v>
      </c>
      <c r="F110" s="9" t="s">
        <v>14</v>
      </c>
      <c r="G110" s="10">
        <v>38267</v>
      </c>
      <c r="H110" s="38">
        <v>23034</v>
      </c>
      <c r="I110" s="38">
        <f>-H110</f>
        <v>-23034</v>
      </c>
      <c r="J110" s="38">
        <v>0</v>
      </c>
      <c r="K110" s="38">
        <f>SUM(H110:J110)</f>
        <v>0</v>
      </c>
      <c r="M110" s="7"/>
      <c r="N110" s="5"/>
    </row>
    <row r="111" spans="1:12" ht="10.5" customHeight="1">
      <c r="A111" s="6" t="s">
        <v>1141</v>
      </c>
      <c r="B111" s="1">
        <v>64281</v>
      </c>
      <c r="C111" s="2" t="s">
        <v>1058</v>
      </c>
      <c r="D111" s="9" t="s">
        <v>1059</v>
      </c>
      <c r="E111" s="9" t="s">
        <v>1057</v>
      </c>
      <c r="F111" s="11"/>
      <c r="G111" s="10">
        <v>40093</v>
      </c>
      <c r="H111" s="38">
        <v>15600</v>
      </c>
      <c r="I111" s="38">
        <v>0</v>
      </c>
      <c r="J111" s="38">
        <v>0</v>
      </c>
      <c r="K111" s="38">
        <v>15600</v>
      </c>
      <c r="L111" s="6"/>
    </row>
    <row r="112" spans="1:14" ht="10.5" customHeight="1">
      <c r="A112" s="6" t="s">
        <v>555</v>
      </c>
      <c r="B112" s="1">
        <v>78360</v>
      </c>
      <c r="C112" s="2" t="s">
        <v>116</v>
      </c>
      <c r="D112" s="9" t="s">
        <v>117</v>
      </c>
      <c r="E112" s="9" t="s">
        <v>118</v>
      </c>
      <c r="F112" s="9" t="s">
        <v>8</v>
      </c>
      <c r="G112" s="10">
        <v>43364</v>
      </c>
      <c r="H112" s="38">
        <v>11330287.32</v>
      </c>
      <c r="I112" s="38">
        <v>0</v>
      </c>
      <c r="J112" s="38">
        <v>-7726686</v>
      </c>
      <c r="K112" s="38">
        <v>3603601.32</v>
      </c>
      <c r="M112" s="7"/>
      <c r="N112" s="5"/>
    </row>
    <row r="113" spans="1:14" ht="10.5" customHeight="1">
      <c r="A113" s="6" t="s">
        <v>555</v>
      </c>
      <c r="B113" s="1">
        <v>78711</v>
      </c>
      <c r="C113" s="2" t="s">
        <v>305</v>
      </c>
      <c r="D113" s="9" t="s">
        <v>306</v>
      </c>
      <c r="E113" s="9" t="s">
        <v>48</v>
      </c>
      <c r="F113" s="9" t="s">
        <v>63</v>
      </c>
      <c r="G113" s="10">
        <v>43629</v>
      </c>
      <c r="H113" s="38">
        <v>10051597.8304</v>
      </c>
      <c r="I113" s="38">
        <v>0</v>
      </c>
      <c r="J113" s="38">
        <v>-1845085.18</v>
      </c>
      <c r="K113" s="38">
        <v>8206512.6504</v>
      </c>
      <c r="M113" s="7"/>
      <c r="N113" s="5"/>
    </row>
    <row r="114" spans="1:11" ht="10.5" customHeight="1">
      <c r="A114" s="6" t="s">
        <v>556</v>
      </c>
      <c r="B114" s="1">
        <v>65339</v>
      </c>
      <c r="C114" s="2" t="s">
        <v>289</v>
      </c>
      <c r="D114" s="9" t="s">
        <v>290</v>
      </c>
      <c r="E114" s="9" t="s">
        <v>60</v>
      </c>
      <c r="F114" s="9" t="s">
        <v>25</v>
      </c>
      <c r="G114" s="10">
        <v>40771</v>
      </c>
      <c r="H114" s="38">
        <v>128275</v>
      </c>
      <c r="I114" s="38">
        <v>0</v>
      </c>
      <c r="J114" s="38">
        <v>-128275</v>
      </c>
      <c r="K114" s="38">
        <v>0</v>
      </c>
    </row>
    <row r="115" spans="1:15" ht="10.5" customHeight="1">
      <c r="A115" s="6" t="s">
        <v>845</v>
      </c>
      <c r="B115" s="1">
        <v>65745</v>
      </c>
      <c r="C115" s="2" t="s">
        <v>807</v>
      </c>
      <c r="D115" s="9" t="s">
        <v>808</v>
      </c>
      <c r="E115" s="9" t="s">
        <v>804</v>
      </c>
      <c r="F115" s="9" t="s">
        <v>31</v>
      </c>
      <c r="G115" s="10">
        <v>41942</v>
      </c>
      <c r="H115" s="38">
        <v>266372.76</v>
      </c>
      <c r="I115" s="38">
        <v>4483</v>
      </c>
      <c r="J115" s="38">
        <v>-270856</v>
      </c>
      <c r="K115" s="38">
        <v>-0.24</v>
      </c>
      <c r="N115" s="14"/>
      <c r="O115" s="14"/>
    </row>
    <row r="116" spans="1:15" ht="10.5" customHeight="1">
      <c r="A116" s="6" t="s">
        <v>845</v>
      </c>
      <c r="B116" s="1">
        <v>65852</v>
      </c>
      <c r="C116" s="2" t="s">
        <v>596</v>
      </c>
      <c r="D116" s="9" t="s">
        <v>597</v>
      </c>
      <c r="E116" s="9" t="s">
        <v>598</v>
      </c>
      <c r="F116" s="9" t="s">
        <v>31</v>
      </c>
      <c r="G116" s="10">
        <v>41590</v>
      </c>
      <c r="H116" s="38">
        <v>929228</v>
      </c>
      <c r="I116" s="38">
        <v>0</v>
      </c>
      <c r="J116" s="38">
        <v>0</v>
      </c>
      <c r="K116" s="38">
        <v>929228</v>
      </c>
      <c r="N116" s="14"/>
      <c r="O116" s="14"/>
    </row>
    <row r="117" spans="1:12" ht="10.5" customHeight="1">
      <c r="A117" s="6" t="s">
        <v>1141</v>
      </c>
      <c r="B117" s="1">
        <v>61179</v>
      </c>
      <c r="C117" s="2" t="s">
        <v>979</v>
      </c>
      <c r="D117" s="9" t="s">
        <v>980</v>
      </c>
      <c r="E117" s="9" t="s">
        <v>976</v>
      </c>
      <c r="F117" s="9" t="s">
        <v>964</v>
      </c>
      <c r="G117" s="10">
        <v>37966</v>
      </c>
      <c r="H117" s="38">
        <v>27049</v>
      </c>
      <c r="I117" s="38">
        <v>0</v>
      </c>
      <c r="J117" s="38">
        <v>0</v>
      </c>
      <c r="K117" s="38">
        <v>27049</v>
      </c>
      <c r="L117" s="6"/>
    </row>
    <row r="118" spans="1:14" ht="10.5" customHeight="1">
      <c r="A118" s="6" t="s">
        <v>555</v>
      </c>
      <c r="B118" s="1">
        <v>78571</v>
      </c>
      <c r="C118" s="2" t="s">
        <v>185</v>
      </c>
      <c r="D118" s="9" t="s">
        <v>186</v>
      </c>
      <c r="E118" s="9" t="s">
        <v>19</v>
      </c>
      <c r="F118" s="9" t="s">
        <v>64</v>
      </c>
      <c r="G118" s="10">
        <v>43397</v>
      </c>
      <c r="H118" s="38">
        <v>11317716</v>
      </c>
      <c r="I118" s="38">
        <v>0</v>
      </c>
      <c r="J118" s="38">
        <v>-9220411</v>
      </c>
      <c r="K118" s="38">
        <v>2097305</v>
      </c>
      <c r="M118" s="7"/>
      <c r="N118" s="5"/>
    </row>
    <row r="119" spans="1:14" ht="10.5" customHeight="1">
      <c r="A119" s="6" t="s">
        <v>555</v>
      </c>
      <c r="B119" s="1">
        <v>78156</v>
      </c>
      <c r="C119" s="2" t="s">
        <v>275</v>
      </c>
      <c r="D119" s="9" t="s">
        <v>276</v>
      </c>
      <c r="E119" s="9" t="s">
        <v>180</v>
      </c>
      <c r="F119" s="9" t="s">
        <v>4</v>
      </c>
      <c r="G119" s="10">
        <v>43077</v>
      </c>
      <c r="H119" s="38">
        <v>10034790.65</v>
      </c>
      <c r="I119" s="38">
        <v>98017</v>
      </c>
      <c r="J119" s="38">
        <v>-10132807.65</v>
      </c>
      <c r="K119" s="38">
        <f>SUM(H119:J119)</f>
        <v>0</v>
      </c>
      <c r="M119" s="7"/>
      <c r="N119" s="5"/>
    </row>
    <row r="120" spans="1:14" ht="10.5" customHeight="1">
      <c r="A120" s="6" t="s">
        <v>555</v>
      </c>
      <c r="B120" s="1">
        <v>79013</v>
      </c>
      <c r="C120" s="2" t="s">
        <v>333</v>
      </c>
      <c r="D120" s="9" t="s">
        <v>334</v>
      </c>
      <c r="E120" s="9" t="s">
        <v>89</v>
      </c>
      <c r="F120" s="9" t="s">
        <v>4</v>
      </c>
      <c r="G120" s="10">
        <v>43664</v>
      </c>
      <c r="H120" s="38">
        <v>5289900.5964</v>
      </c>
      <c r="I120" s="38">
        <v>0</v>
      </c>
      <c r="J120" s="38">
        <v>-1700363</v>
      </c>
      <c r="K120" s="38">
        <v>3589537.5963999997</v>
      </c>
      <c r="M120" s="7"/>
      <c r="N120" s="5"/>
    </row>
    <row r="121" spans="1:15" ht="10.5" customHeight="1">
      <c r="A121" s="6" t="s">
        <v>845</v>
      </c>
      <c r="B121" s="1">
        <v>66375</v>
      </c>
      <c r="C121" s="2" t="s">
        <v>622</v>
      </c>
      <c r="D121" s="9" t="s">
        <v>623</v>
      </c>
      <c r="E121" s="9" t="s">
        <v>619</v>
      </c>
      <c r="F121" s="9" t="s">
        <v>80</v>
      </c>
      <c r="G121" s="10">
        <v>42439</v>
      </c>
      <c r="H121" s="38">
        <v>326830</v>
      </c>
      <c r="I121" s="38">
        <v>-121899</v>
      </c>
      <c r="J121" s="38">
        <v>-204931</v>
      </c>
      <c r="K121" s="38">
        <v>0</v>
      </c>
      <c r="N121" s="14"/>
      <c r="O121" s="14"/>
    </row>
    <row r="122" spans="1:14" ht="10.5" customHeight="1">
      <c r="A122" s="6" t="s">
        <v>555</v>
      </c>
      <c r="B122" s="1">
        <v>79145</v>
      </c>
      <c r="C122" s="2" t="s">
        <v>232</v>
      </c>
      <c r="D122" s="9" t="s">
        <v>233</v>
      </c>
      <c r="E122" s="9" t="s">
        <v>48</v>
      </c>
      <c r="F122" s="9" t="s">
        <v>64</v>
      </c>
      <c r="G122" s="10">
        <v>43669</v>
      </c>
      <c r="H122" s="38">
        <v>13660312.963900002</v>
      </c>
      <c r="I122" s="38">
        <v>0</v>
      </c>
      <c r="J122" s="38">
        <v>0</v>
      </c>
      <c r="K122" s="38">
        <v>13660312.963900002</v>
      </c>
      <c r="M122" s="7"/>
      <c r="N122" s="5"/>
    </row>
    <row r="123" spans="1:14" ht="10.5" customHeight="1">
      <c r="A123" s="6" t="s">
        <v>555</v>
      </c>
      <c r="B123" s="1">
        <v>79146</v>
      </c>
      <c r="C123" s="2" t="s">
        <v>465</v>
      </c>
      <c r="D123" s="9" t="s">
        <v>466</v>
      </c>
      <c r="E123" s="9" t="s">
        <v>48</v>
      </c>
      <c r="F123" s="9" t="s">
        <v>64</v>
      </c>
      <c r="G123" s="10">
        <v>43980</v>
      </c>
      <c r="H123" s="38">
        <v>0</v>
      </c>
      <c r="I123" s="38">
        <v>20024182.2315</v>
      </c>
      <c r="J123" s="38">
        <v>-1000000</v>
      </c>
      <c r="K123" s="38">
        <v>19024182.2315</v>
      </c>
      <c r="M123" s="7"/>
      <c r="N123" s="5"/>
    </row>
    <row r="124" spans="1:14" ht="10.5" customHeight="1">
      <c r="A124" s="6" t="s">
        <v>555</v>
      </c>
      <c r="B124" s="1">
        <v>67021</v>
      </c>
      <c r="C124" s="2" t="s">
        <v>49</v>
      </c>
      <c r="D124" s="9" t="s">
        <v>50</v>
      </c>
      <c r="E124" s="9" t="s">
        <v>51</v>
      </c>
      <c r="F124" s="11"/>
      <c r="G124" s="10">
        <v>42550</v>
      </c>
      <c r="H124" s="38">
        <v>1989121.11</v>
      </c>
      <c r="I124" s="38">
        <v>172065</v>
      </c>
      <c r="J124" s="38">
        <v>-2161186.11</v>
      </c>
      <c r="K124" s="38">
        <f>SUM(H124:J124)</f>
        <v>0</v>
      </c>
      <c r="M124" s="7"/>
      <c r="N124" s="5"/>
    </row>
    <row r="125" spans="1:14" ht="10.5" customHeight="1">
      <c r="A125" s="6" t="s">
        <v>555</v>
      </c>
      <c r="B125" s="1">
        <v>78546</v>
      </c>
      <c r="C125" s="2" t="s">
        <v>406</v>
      </c>
      <c r="D125" s="9" t="s">
        <v>407</v>
      </c>
      <c r="E125" s="9" t="s">
        <v>146</v>
      </c>
      <c r="F125" s="9" t="s">
        <v>23</v>
      </c>
      <c r="G125" s="10">
        <v>43818</v>
      </c>
      <c r="H125" s="38">
        <v>8597832.0897</v>
      </c>
      <c r="I125" s="38">
        <v>0</v>
      </c>
      <c r="J125" s="38">
        <v>0</v>
      </c>
      <c r="K125" s="38">
        <v>8597832.0897</v>
      </c>
      <c r="M125" s="7"/>
      <c r="N125" s="5"/>
    </row>
    <row r="126" spans="1:22" ht="10.5" customHeight="1">
      <c r="A126" s="15" t="s">
        <v>1145</v>
      </c>
      <c r="B126" s="8">
        <v>79903</v>
      </c>
      <c r="C126" s="9" t="s">
        <v>925</v>
      </c>
      <c r="D126" s="9" t="s">
        <v>926</v>
      </c>
      <c r="E126" s="9" t="s">
        <v>927</v>
      </c>
      <c r="F126" s="9" t="s">
        <v>20</v>
      </c>
      <c r="G126" s="10">
        <v>44175</v>
      </c>
      <c r="H126" s="38">
        <v>0</v>
      </c>
      <c r="I126" s="38">
        <v>14098590</v>
      </c>
      <c r="J126" s="38">
        <v>-2916272</v>
      </c>
      <c r="K126" s="38">
        <v>11182318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15" ht="10.5" customHeight="1">
      <c r="A127" s="6" t="s">
        <v>845</v>
      </c>
      <c r="B127" s="1">
        <v>78535</v>
      </c>
      <c r="C127" s="2" t="s">
        <v>708</v>
      </c>
      <c r="D127" s="9" t="s">
        <v>709</v>
      </c>
      <c r="E127" s="9" t="s">
        <v>677</v>
      </c>
      <c r="F127" s="9" t="s">
        <v>20</v>
      </c>
      <c r="G127" s="10">
        <v>43396</v>
      </c>
      <c r="H127" s="38">
        <v>12115533</v>
      </c>
      <c r="I127" s="38">
        <v>0</v>
      </c>
      <c r="J127" s="38">
        <v>-9514612</v>
      </c>
      <c r="K127" s="38">
        <v>2600921</v>
      </c>
      <c r="N127" s="14"/>
      <c r="O127" s="14"/>
    </row>
    <row r="128" spans="1:12" ht="10.5" customHeight="1">
      <c r="A128" s="6" t="s">
        <v>1141</v>
      </c>
      <c r="B128" s="1">
        <v>63639</v>
      </c>
      <c r="C128" s="2" t="s">
        <v>1047</v>
      </c>
      <c r="D128" s="9" t="s">
        <v>1048</v>
      </c>
      <c r="E128" s="9" t="s">
        <v>1044</v>
      </c>
      <c r="F128" s="11"/>
      <c r="G128" s="10">
        <v>39688</v>
      </c>
      <c r="H128" s="38">
        <v>19426</v>
      </c>
      <c r="I128" s="38">
        <v>0</v>
      </c>
      <c r="J128" s="38">
        <v>0</v>
      </c>
      <c r="K128" s="38">
        <v>19426</v>
      </c>
      <c r="L128" s="6"/>
    </row>
    <row r="129" spans="1:16" ht="10.5" customHeight="1">
      <c r="A129" s="6" t="s">
        <v>845</v>
      </c>
      <c r="B129" s="1">
        <v>79141</v>
      </c>
      <c r="C129" s="2" t="s">
        <v>735</v>
      </c>
      <c r="D129" s="9" t="s">
        <v>736</v>
      </c>
      <c r="E129" s="9" t="s">
        <v>737</v>
      </c>
      <c r="F129" s="9" t="s">
        <v>20</v>
      </c>
      <c r="G129" s="10">
        <v>43795</v>
      </c>
      <c r="H129" s="38">
        <v>10515681</v>
      </c>
      <c r="I129" s="38">
        <v>0</v>
      </c>
      <c r="J129" s="38">
        <f>-55000+3630</f>
        <v>-51370</v>
      </c>
      <c r="K129" s="38">
        <f>+H129+J129</f>
        <v>10464311</v>
      </c>
      <c r="N129" s="14"/>
      <c r="O129" s="14"/>
      <c r="P129" s="6"/>
    </row>
    <row r="130" spans="1:14" ht="10.5" customHeight="1">
      <c r="A130" s="6" t="s">
        <v>555</v>
      </c>
      <c r="B130" s="1">
        <v>67940</v>
      </c>
      <c r="C130" s="2" t="s">
        <v>537</v>
      </c>
      <c r="D130" s="9" t="s">
        <v>538</v>
      </c>
      <c r="E130" s="9" t="s">
        <v>180</v>
      </c>
      <c r="F130" s="9" t="s">
        <v>80</v>
      </c>
      <c r="G130" s="10">
        <v>42902</v>
      </c>
      <c r="H130" s="38">
        <v>683787.76</v>
      </c>
      <c r="I130" s="38">
        <v>-527813</v>
      </c>
      <c r="J130" s="38">
        <v>-155974.76</v>
      </c>
      <c r="K130" s="38">
        <f>SUM(H130:J130)</f>
        <v>0</v>
      </c>
      <c r="M130" s="7"/>
      <c r="N130" s="5"/>
    </row>
    <row r="131" spans="1:12" ht="10.5" customHeight="1">
      <c r="A131" s="6" t="s">
        <v>1141</v>
      </c>
      <c r="B131" s="1">
        <v>61711</v>
      </c>
      <c r="C131" s="2" t="s">
        <v>981</v>
      </c>
      <c r="D131" s="9" t="s">
        <v>982</v>
      </c>
      <c r="E131" s="9" t="s">
        <v>976</v>
      </c>
      <c r="F131" s="11"/>
      <c r="G131" s="10">
        <v>38135</v>
      </c>
      <c r="H131" s="38">
        <v>98999.68</v>
      </c>
      <c r="I131" s="38">
        <v>0</v>
      </c>
      <c r="J131" s="38">
        <v>0</v>
      </c>
      <c r="K131" s="38">
        <v>98999.68</v>
      </c>
      <c r="L131" s="6"/>
    </row>
    <row r="132" spans="1:15" ht="10.5" customHeight="1">
      <c r="A132" s="6" t="s">
        <v>845</v>
      </c>
      <c r="B132" s="1">
        <v>67637</v>
      </c>
      <c r="C132" s="2" t="s">
        <v>635</v>
      </c>
      <c r="D132" s="9" t="s">
        <v>636</v>
      </c>
      <c r="E132" s="9" t="s">
        <v>637</v>
      </c>
      <c r="F132" s="9" t="s">
        <v>80</v>
      </c>
      <c r="G132" s="10">
        <v>43227</v>
      </c>
      <c r="H132" s="38">
        <v>9510461.6611</v>
      </c>
      <c r="I132" s="38">
        <v>0</v>
      </c>
      <c r="J132" s="38">
        <v>-9146571</v>
      </c>
      <c r="K132" s="38">
        <v>363890.66109999997</v>
      </c>
      <c r="N132" s="14"/>
      <c r="O132" s="14"/>
    </row>
    <row r="133" spans="1:12" ht="10.5" customHeight="1">
      <c r="A133" s="6" t="s">
        <v>1141</v>
      </c>
      <c r="B133" s="1">
        <v>79565</v>
      </c>
      <c r="C133" s="2" t="s">
        <v>852</v>
      </c>
      <c r="D133" s="9" t="s">
        <v>853</v>
      </c>
      <c r="E133" s="9" t="s">
        <v>854</v>
      </c>
      <c r="F133" s="9" t="s">
        <v>13</v>
      </c>
      <c r="G133" s="10">
        <v>43873</v>
      </c>
      <c r="H133" s="38">
        <v>0</v>
      </c>
      <c r="I133" s="38">
        <v>0</v>
      </c>
      <c r="J133" s="38">
        <v>-5248000</v>
      </c>
      <c r="K133" s="38">
        <v>-5248000</v>
      </c>
      <c r="L133" s="6"/>
    </row>
    <row r="134" spans="1:12" ht="10.5" customHeight="1">
      <c r="A134" s="6" t="s">
        <v>1141</v>
      </c>
      <c r="B134" s="1">
        <v>79564</v>
      </c>
      <c r="C134" s="2" t="s">
        <v>881</v>
      </c>
      <c r="D134" s="9" t="s">
        <v>882</v>
      </c>
      <c r="E134" s="9" t="s">
        <v>854</v>
      </c>
      <c r="F134" s="9" t="s">
        <v>13</v>
      </c>
      <c r="G134" s="10">
        <v>43846</v>
      </c>
      <c r="H134" s="38">
        <v>0</v>
      </c>
      <c r="I134" s="38">
        <v>0</v>
      </c>
      <c r="J134" s="38">
        <v>-11770000</v>
      </c>
      <c r="K134" s="38">
        <v>-11770000</v>
      </c>
      <c r="L134" s="6"/>
    </row>
    <row r="135" spans="1:15" ht="10.5" customHeight="1">
      <c r="A135" s="6" t="s">
        <v>845</v>
      </c>
      <c r="B135" s="1">
        <v>62726</v>
      </c>
      <c r="C135" s="2" t="s">
        <v>796</v>
      </c>
      <c r="D135" s="9" t="s">
        <v>797</v>
      </c>
      <c r="E135" s="9" t="s">
        <v>798</v>
      </c>
      <c r="F135" s="9" t="s">
        <v>0</v>
      </c>
      <c r="G135" s="10">
        <v>38330</v>
      </c>
      <c r="H135" s="38">
        <v>131778</v>
      </c>
      <c r="I135" s="38">
        <v>0</v>
      </c>
      <c r="J135" s="38">
        <v>0</v>
      </c>
      <c r="K135" s="38">
        <v>131778</v>
      </c>
      <c r="N135" s="14"/>
      <c r="O135" s="14"/>
    </row>
    <row r="136" spans="1:15" ht="10.5" customHeight="1">
      <c r="A136" s="6" t="s">
        <v>845</v>
      </c>
      <c r="B136" s="1">
        <v>67259</v>
      </c>
      <c r="C136" s="2" t="s">
        <v>748</v>
      </c>
      <c r="D136" s="9" t="s">
        <v>749</v>
      </c>
      <c r="E136" s="9" t="s">
        <v>741</v>
      </c>
      <c r="F136" s="9" t="s">
        <v>9</v>
      </c>
      <c r="G136" s="10">
        <v>42521</v>
      </c>
      <c r="H136" s="38">
        <v>875000</v>
      </c>
      <c r="I136" s="38">
        <v>0</v>
      </c>
      <c r="J136" s="38">
        <v>0</v>
      </c>
      <c r="K136" s="38">
        <v>875000</v>
      </c>
      <c r="N136" s="14"/>
      <c r="O136" s="14"/>
    </row>
    <row r="137" spans="1:14" ht="10.5" customHeight="1">
      <c r="A137" s="6" t="s">
        <v>555</v>
      </c>
      <c r="B137" s="1">
        <v>78289</v>
      </c>
      <c r="C137" s="2" t="s">
        <v>349</v>
      </c>
      <c r="D137" s="9" t="s">
        <v>350</v>
      </c>
      <c r="E137" s="9" t="s">
        <v>180</v>
      </c>
      <c r="F137" s="9" t="s">
        <v>25</v>
      </c>
      <c r="G137" s="10">
        <v>43279</v>
      </c>
      <c r="H137" s="38">
        <v>13386570.1876</v>
      </c>
      <c r="I137" s="38">
        <v>0</v>
      </c>
      <c r="J137" s="38">
        <v>0</v>
      </c>
      <c r="K137" s="38">
        <v>13386570.1876</v>
      </c>
      <c r="M137" s="7"/>
      <c r="N137" s="5"/>
    </row>
    <row r="138" spans="1:15" ht="10.5" customHeight="1">
      <c r="A138" s="6" t="s">
        <v>845</v>
      </c>
      <c r="B138" s="1">
        <v>67997</v>
      </c>
      <c r="C138" s="2" t="s">
        <v>638</v>
      </c>
      <c r="D138" s="9" t="s">
        <v>639</v>
      </c>
      <c r="E138" s="9" t="s">
        <v>637</v>
      </c>
      <c r="F138" s="11"/>
      <c r="G138" s="10">
        <v>43273</v>
      </c>
      <c r="H138" s="38">
        <v>39670063</v>
      </c>
      <c r="I138" s="38">
        <v>0</v>
      </c>
      <c r="J138" s="38">
        <v>-709966</v>
      </c>
      <c r="K138" s="38">
        <v>38960097</v>
      </c>
      <c r="N138" s="14"/>
      <c r="O138" s="14"/>
    </row>
    <row r="139" spans="1:15" ht="10.5" customHeight="1">
      <c r="A139" s="6" t="s">
        <v>845</v>
      </c>
      <c r="B139" s="1">
        <v>78809</v>
      </c>
      <c r="C139" s="2" t="s">
        <v>640</v>
      </c>
      <c r="D139" s="9" t="s">
        <v>641</v>
      </c>
      <c r="E139" s="9" t="s">
        <v>637</v>
      </c>
      <c r="F139" s="11"/>
      <c r="G139" s="10">
        <v>43643</v>
      </c>
      <c r="H139" s="38">
        <v>19335198</v>
      </c>
      <c r="I139" s="38">
        <v>0</v>
      </c>
      <c r="J139" s="38">
        <v>0</v>
      </c>
      <c r="K139" s="38">
        <v>19335198</v>
      </c>
      <c r="N139" s="14"/>
      <c r="O139" s="14"/>
    </row>
    <row r="140" spans="1:11" ht="10.5" customHeight="1">
      <c r="A140" s="6" t="s">
        <v>556</v>
      </c>
      <c r="B140" s="1">
        <v>79286</v>
      </c>
      <c r="C140" s="2" t="s">
        <v>33</v>
      </c>
      <c r="D140" s="9" t="s">
        <v>34</v>
      </c>
      <c r="E140" s="9" t="s">
        <v>7</v>
      </c>
      <c r="F140" s="9" t="s">
        <v>14</v>
      </c>
      <c r="G140" s="10">
        <v>44112</v>
      </c>
      <c r="H140" s="38">
        <v>0</v>
      </c>
      <c r="I140" s="38">
        <v>6403663.0792</v>
      </c>
      <c r="J140" s="38">
        <v>-1182152</v>
      </c>
      <c r="K140" s="38">
        <v>5221511.0792000005</v>
      </c>
    </row>
    <row r="141" spans="1:15" ht="10.5" customHeight="1">
      <c r="A141" s="6" t="s">
        <v>845</v>
      </c>
      <c r="B141" s="1">
        <v>79095</v>
      </c>
      <c r="C141" s="2" t="s">
        <v>653</v>
      </c>
      <c r="D141" s="9" t="s">
        <v>654</v>
      </c>
      <c r="E141" s="9" t="s">
        <v>652</v>
      </c>
      <c r="F141" s="9" t="s">
        <v>80</v>
      </c>
      <c r="G141" s="10">
        <v>43909</v>
      </c>
      <c r="H141" s="38">
        <v>0</v>
      </c>
      <c r="I141" s="38">
        <v>22297700.4569</v>
      </c>
      <c r="J141" s="38">
        <v>-6490016</v>
      </c>
      <c r="K141" s="38">
        <v>15807684.4569</v>
      </c>
      <c r="N141" s="14"/>
      <c r="O141" s="14"/>
    </row>
    <row r="142" spans="1:12" ht="10.5" customHeight="1">
      <c r="A142" s="6" t="s">
        <v>1141</v>
      </c>
      <c r="B142" s="1">
        <v>61182</v>
      </c>
      <c r="C142" s="2" t="s">
        <v>983</v>
      </c>
      <c r="D142" s="9" t="s">
        <v>984</v>
      </c>
      <c r="E142" s="9" t="s">
        <v>976</v>
      </c>
      <c r="F142" s="9" t="s">
        <v>942</v>
      </c>
      <c r="G142" s="10">
        <v>37610</v>
      </c>
      <c r="H142" s="38">
        <v>4949</v>
      </c>
      <c r="I142" s="38">
        <v>0</v>
      </c>
      <c r="J142" s="38">
        <v>0</v>
      </c>
      <c r="K142" s="38">
        <v>4949</v>
      </c>
      <c r="L142" s="6"/>
    </row>
    <row r="143" spans="1:14" ht="10.5" customHeight="1">
      <c r="A143" s="6" t="s">
        <v>555</v>
      </c>
      <c r="B143" s="1">
        <v>79534</v>
      </c>
      <c r="C143" s="2" t="s">
        <v>364</v>
      </c>
      <c r="D143" s="9" t="s">
        <v>365</v>
      </c>
      <c r="E143" s="9" t="s">
        <v>176</v>
      </c>
      <c r="F143" s="9" t="s">
        <v>80</v>
      </c>
      <c r="G143" s="10">
        <v>43922</v>
      </c>
      <c r="H143" s="38">
        <v>0</v>
      </c>
      <c r="I143" s="38">
        <v>8240938.1237</v>
      </c>
      <c r="J143" s="38">
        <v>-746002</v>
      </c>
      <c r="K143" s="38">
        <v>7494936.1237</v>
      </c>
      <c r="M143" s="7"/>
      <c r="N143" s="5"/>
    </row>
    <row r="144" spans="1:11" ht="10.5" customHeight="1">
      <c r="A144" s="6" t="s">
        <v>556</v>
      </c>
      <c r="B144" s="1">
        <v>65775</v>
      </c>
      <c r="C144" s="2" t="s">
        <v>108</v>
      </c>
      <c r="D144" s="9" t="s">
        <v>109</v>
      </c>
      <c r="E144" s="9" t="s">
        <v>110</v>
      </c>
      <c r="F144" s="9" t="s">
        <v>63</v>
      </c>
      <c r="G144" s="10">
        <v>41451</v>
      </c>
      <c r="H144" s="38">
        <v>40567.7</v>
      </c>
      <c r="I144" s="38">
        <v>0</v>
      </c>
      <c r="J144" s="38">
        <v>0</v>
      </c>
      <c r="K144" s="38">
        <v>40567.7</v>
      </c>
    </row>
    <row r="145" spans="1:11" ht="10.5" customHeight="1">
      <c r="A145" s="6" t="s">
        <v>556</v>
      </c>
      <c r="B145" s="1">
        <v>79102</v>
      </c>
      <c r="C145" s="2" t="s">
        <v>485</v>
      </c>
      <c r="D145" s="9" t="s">
        <v>486</v>
      </c>
      <c r="E145" s="9" t="s">
        <v>487</v>
      </c>
      <c r="F145" s="9" t="s">
        <v>38</v>
      </c>
      <c r="G145" s="10">
        <v>44074</v>
      </c>
      <c r="H145" s="38">
        <v>0</v>
      </c>
      <c r="I145" s="38">
        <v>10273295.7676</v>
      </c>
      <c r="J145" s="38">
        <v>-1968043</v>
      </c>
      <c r="K145" s="38">
        <v>8305252.7676</v>
      </c>
    </row>
    <row r="146" spans="1:14" ht="10.5" customHeight="1">
      <c r="A146" s="6" t="s">
        <v>555</v>
      </c>
      <c r="B146" s="1">
        <v>78088</v>
      </c>
      <c r="C146" s="2" t="s">
        <v>393</v>
      </c>
      <c r="D146" s="9" t="s">
        <v>394</v>
      </c>
      <c r="E146" s="9" t="s">
        <v>89</v>
      </c>
      <c r="F146" s="9" t="s">
        <v>4</v>
      </c>
      <c r="G146" s="10">
        <v>43829</v>
      </c>
      <c r="H146" s="38">
        <v>10984617.4105</v>
      </c>
      <c r="I146" s="38">
        <v>0</v>
      </c>
      <c r="J146" s="38">
        <v>-65000</v>
      </c>
      <c r="K146" s="38">
        <v>10919617.4105</v>
      </c>
      <c r="M146" s="7"/>
      <c r="N146" s="5"/>
    </row>
    <row r="147" spans="1:14" ht="10.5" customHeight="1">
      <c r="A147" s="6" t="s">
        <v>555</v>
      </c>
      <c r="B147" s="1">
        <v>65182</v>
      </c>
      <c r="C147" s="2" t="s">
        <v>543</v>
      </c>
      <c r="D147" s="9" t="s">
        <v>544</v>
      </c>
      <c r="E147" s="9" t="s">
        <v>30</v>
      </c>
      <c r="F147" s="11"/>
      <c r="G147" s="10">
        <v>40479</v>
      </c>
      <c r="H147" s="38">
        <v>227412</v>
      </c>
      <c r="I147" s="38">
        <v>0</v>
      </c>
      <c r="J147" s="38">
        <v>-184411</v>
      </c>
      <c r="K147" s="38">
        <v>43001</v>
      </c>
      <c r="M147" s="7"/>
      <c r="N147" s="5"/>
    </row>
    <row r="148" spans="1:15" ht="10.5" customHeight="1">
      <c r="A148" s="6" t="s">
        <v>845</v>
      </c>
      <c r="B148" s="1">
        <v>66744</v>
      </c>
      <c r="C148" s="2" t="s">
        <v>610</v>
      </c>
      <c r="D148" s="9" t="s">
        <v>611</v>
      </c>
      <c r="E148" s="9" t="s">
        <v>601</v>
      </c>
      <c r="F148" s="9" t="s">
        <v>31</v>
      </c>
      <c r="G148" s="10">
        <v>43280</v>
      </c>
      <c r="H148" s="38">
        <v>10386849.7086</v>
      </c>
      <c r="I148" s="38">
        <v>0</v>
      </c>
      <c r="J148" s="38">
        <v>0</v>
      </c>
      <c r="K148" s="38">
        <v>10386849.7086</v>
      </c>
      <c r="N148" s="14"/>
      <c r="O148" s="14"/>
    </row>
    <row r="149" spans="1:15" ht="10.5" customHeight="1">
      <c r="A149" s="6" t="s">
        <v>845</v>
      </c>
      <c r="B149" s="1">
        <v>64080</v>
      </c>
      <c r="C149" s="2" t="s">
        <v>593</v>
      </c>
      <c r="D149" s="9" t="s">
        <v>594</v>
      </c>
      <c r="E149" s="9" t="s">
        <v>592</v>
      </c>
      <c r="F149" s="9" t="s">
        <v>24</v>
      </c>
      <c r="G149" s="10">
        <v>40892</v>
      </c>
      <c r="H149" s="38">
        <v>211151</v>
      </c>
      <c r="I149" s="38">
        <v>0</v>
      </c>
      <c r="J149" s="38">
        <v>0</v>
      </c>
      <c r="K149" s="38">
        <v>211151</v>
      </c>
      <c r="N149" s="14"/>
      <c r="O149" s="14"/>
    </row>
    <row r="150" spans="1:12" ht="10.5" customHeight="1">
      <c r="A150" s="6" t="s">
        <v>1141</v>
      </c>
      <c r="B150" s="1">
        <v>60245</v>
      </c>
      <c r="C150" s="2" t="s">
        <v>958</v>
      </c>
      <c r="D150" s="9" t="s">
        <v>959</v>
      </c>
      <c r="E150" s="9" t="s">
        <v>957</v>
      </c>
      <c r="F150" s="9" t="s">
        <v>10</v>
      </c>
      <c r="G150" s="10">
        <v>36500</v>
      </c>
      <c r="H150" s="38">
        <v>345.75</v>
      </c>
      <c r="I150" s="38">
        <v>0</v>
      </c>
      <c r="J150" s="38">
        <v>0</v>
      </c>
      <c r="K150" s="38">
        <v>345.75</v>
      </c>
      <c r="L150" s="6"/>
    </row>
    <row r="151" spans="1:15" ht="10.5" customHeight="1">
      <c r="A151" s="6" t="s">
        <v>845</v>
      </c>
      <c r="B151" s="1">
        <v>78096</v>
      </c>
      <c r="C151" s="2" t="s">
        <v>698</v>
      </c>
      <c r="D151" s="9" t="s">
        <v>699</v>
      </c>
      <c r="E151" s="9" t="s">
        <v>677</v>
      </c>
      <c r="F151" s="9" t="s">
        <v>20</v>
      </c>
      <c r="G151" s="10">
        <v>43194</v>
      </c>
      <c r="H151" s="38">
        <v>9151923</v>
      </c>
      <c r="I151" s="38">
        <v>0</v>
      </c>
      <c r="J151" s="38">
        <v>-8912482</v>
      </c>
      <c r="K151" s="38">
        <v>239441</v>
      </c>
      <c r="N151" s="14"/>
      <c r="O151" s="14"/>
    </row>
    <row r="152" spans="1:15" ht="10.5" customHeight="1">
      <c r="A152" s="6" t="s">
        <v>845</v>
      </c>
      <c r="B152" s="1">
        <v>78215</v>
      </c>
      <c r="C152" s="2" t="s">
        <v>690</v>
      </c>
      <c r="D152" s="9" t="s">
        <v>691</v>
      </c>
      <c r="E152" s="9" t="s">
        <v>677</v>
      </c>
      <c r="F152" s="9" t="s">
        <v>38</v>
      </c>
      <c r="G152" s="10">
        <v>43857</v>
      </c>
      <c r="H152" s="38">
        <v>0</v>
      </c>
      <c r="I152" s="38">
        <v>17148544.574</v>
      </c>
      <c r="J152" s="38">
        <v>-3359958</v>
      </c>
      <c r="K152" s="38">
        <v>13788586.574000001</v>
      </c>
      <c r="N152" s="14"/>
      <c r="O152" s="14"/>
    </row>
    <row r="153" spans="1:11" ht="10.5" customHeight="1">
      <c r="A153" s="6" t="s">
        <v>556</v>
      </c>
      <c r="B153" s="1">
        <v>67794</v>
      </c>
      <c r="C153" s="2" t="s">
        <v>183</v>
      </c>
      <c r="D153" s="9" t="s">
        <v>184</v>
      </c>
      <c r="E153" s="9" t="s">
        <v>41</v>
      </c>
      <c r="F153" s="9" t="s">
        <v>38</v>
      </c>
      <c r="G153" s="10">
        <v>43356</v>
      </c>
      <c r="H153" s="38">
        <v>3540010.0933</v>
      </c>
      <c r="I153" s="38">
        <v>0</v>
      </c>
      <c r="J153" s="38">
        <v>-871115</v>
      </c>
      <c r="K153" s="38">
        <v>2668895.0933000003</v>
      </c>
    </row>
    <row r="154" spans="1:15" ht="10.5" customHeight="1">
      <c r="A154" s="6" t="s">
        <v>845</v>
      </c>
      <c r="B154" s="1">
        <v>78512</v>
      </c>
      <c r="C154" s="2" t="s">
        <v>642</v>
      </c>
      <c r="D154" s="9" t="s">
        <v>643</v>
      </c>
      <c r="E154" s="9" t="s">
        <v>637</v>
      </c>
      <c r="F154" s="9" t="s">
        <v>38</v>
      </c>
      <c r="G154" s="10">
        <v>43643</v>
      </c>
      <c r="H154" s="38">
        <v>6249804.3</v>
      </c>
      <c r="I154" s="38">
        <v>0</v>
      </c>
      <c r="J154" s="38">
        <v>0</v>
      </c>
      <c r="K154" s="38">
        <v>6249804.3</v>
      </c>
      <c r="N154" s="14"/>
      <c r="O154" s="14"/>
    </row>
    <row r="155" spans="1:14" ht="10.5" customHeight="1">
      <c r="A155" s="6" t="s">
        <v>555</v>
      </c>
      <c r="B155" s="1">
        <v>78674</v>
      </c>
      <c r="C155" s="2" t="s">
        <v>425</v>
      </c>
      <c r="D155" s="9" t="s">
        <v>426</v>
      </c>
      <c r="E155" s="9" t="s">
        <v>19</v>
      </c>
      <c r="F155" s="9" t="s">
        <v>3</v>
      </c>
      <c r="G155" s="10">
        <v>43439</v>
      </c>
      <c r="H155" s="38">
        <v>15084393</v>
      </c>
      <c r="I155" s="38">
        <v>0</v>
      </c>
      <c r="J155" s="38">
        <v>0</v>
      </c>
      <c r="K155" s="38">
        <v>15084393</v>
      </c>
      <c r="M155" s="7"/>
      <c r="N155" s="5"/>
    </row>
    <row r="156" spans="1:14" ht="10.5" customHeight="1">
      <c r="A156" s="6" t="s">
        <v>555</v>
      </c>
      <c r="B156" s="1">
        <v>78634</v>
      </c>
      <c r="C156" s="2" t="s">
        <v>327</v>
      </c>
      <c r="D156" s="9" t="s">
        <v>328</v>
      </c>
      <c r="E156" s="9" t="s">
        <v>19</v>
      </c>
      <c r="F156" s="9" t="s">
        <v>80</v>
      </c>
      <c r="G156" s="10">
        <v>43452</v>
      </c>
      <c r="H156" s="38">
        <v>23050177.3272</v>
      </c>
      <c r="I156" s="38">
        <v>0</v>
      </c>
      <c r="J156" s="38">
        <v>0</v>
      </c>
      <c r="K156" s="38">
        <v>23050177.3272</v>
      </c>
      <c r="M156" s="7"/>
      <c r="N156" s="5"/>
    </row>
    <row r="157" spans="1:15" ht="10.5" customHeight="1">
      <c r="A157" s="6" t="s">
        <v>845</v>
      </c>
      <c r="B157" s="1">
        <v>67823</v>
      </c>
      <c r="C157" s="2" t="s">
        <v>599</v>
      </c>
      <c r="D157" s="9" t="s">
        <v>600</v>
      </c>
      <c r="E157" s="9" t="s">
        <v>601</v>
      </c>
      <c r="F157" s="9" t="s">
        <v>11</v>
      </c>
      <c r="G157" s="10">
        <v>42929</v>
      </c>
      <c r="H157" s="38">
        <v>1057827.3348</v>
      </c>
      <c r="I157" s="38">
        <v>0</v>
      </c>
      <c r="J157" s="38">
        <v>-991713</v>
      </c>
      <c r="K157" s="38">
        <v>66114.33480000001</v>
      </c>
      <c r="N157" s="14"/>
      <c r="O157" s="14"/>
    </row>
    <row r="158" spans="1:14" ht="10.5" customHeight="1">
      <c r="A158" s="6" t="s">
        <v>555</v>
      </c>
      <c r="B158" s="1">
        <v>78199</v>
      </c>
      <c r="C158" s="2" t="s">
        <v>114</v>
      </c>
      <c r="D158" s="9" t="s">
        <v>115</v>
      </c>
      <c r="E158" s="9" t="s">
        <v>48</v>
      </c>
      <c r="F158" s="9" t="s">
        <v>68</v>
      </c>
      <c r="G158" s="10">
        <v>43444</v>
      </c>
      <c r="H158" s="38">
        <v>8809509.219700001</v>
      </c>
      <c r="I158" s="38">
        <v>0</v>
      </c>
      <c r="J158" s="38">
        <v>-311436</v>
      </c>
      <c r="K158" s="38">
        <v>8498073.219700001</v>
      </c>
      <c r="M158" s="7"/>
      <c r="N158" s="5"/>
    </row>
    <row r="159" spans="1:12" ht="10.5" customHeight="1">
      <c r="A159" s="6" t="s">
        <v>1141</v>
      </c>
      <c r="B159" s="1">
        <v>66679</v>
      </c>
      <c r="C159" s="2" t="s">
        <v>1083</v>
      </c>
      <c r="D159" s="9" t="s">
        <v>1084</v>
      </c>
      <c r="E159" s="9" t="s">
        <v>1082</v>
      </c>
      <c r="F159" s="9" t="s">
        <v>43</v>
      </c>
      <c r="G159" s="10">
        <v>42724</v>
      </c>
      <c r="H159" s="38">
        <v>286645.34</v>
      </c>
      <c r="I159" s="38">
        <v>-150252</v>
      </c>
      <c r="J159" s="38">
        <v>-136393</v>
      </c>
      <c r="K159" s="38">
        <v>0.34</v>
      </c>
      <c r="L159" s="6"/>
    </row>
    <row r="160" spans="1:14" ht="10.5" customHeight="1">
      <c r="A160" s="6" t="s">
        <v>555</v>
      </c>
      <c r="B160" s="1">
        <v>67445</v>
      </c>
      <c r="C160" s="2" t="s">
        <v>206</v>
      </c>
      <c r="D160" s="9" t="s">
        <v>207</v>
      </c>
      <c r="E160" s="9" t="s">
        <v>162</v>
      </c>
      <c r="F160" s="9" t="s">
        <v>0</v>
      </c>
      <c r="G160" s="10">
        <v>43006</v>
      </c>
      <c r="H160" s="38">
        <v>146042.23</v>
      </c>
      <c r="I160" s="38">
        <v>-104595</v>
      </c>
      <c r="J160" s="38">
        <v>-41447.23</v>
      </c>
      <c r="K160" s="38">
        <f>SUM(H160:J160)</f>
        <v>0</v>
      </c>
      <c r="M160" s="7"/>
      <c r="N160" s="5"/>
    </row>
    <row r="161" spans="1:16" ht="10.5" customHeight="1">
      <c r="A161" s="6" t="s">
        <v>556</v>
      </c>
      <c r="B161" s="8">
        <v>64966</v>
      </c>
      <c r="C161" s="9" t="s">
        <v>149</v>
      </c>
      <c r="D161" s="9" t="s">
        <v>150</v>
      </c>
      <c r="E161" s="9" t="s">
        <v>58</v>
      </c>
      <c r="F161" s="9" t="s">
        <v>43</v>
      </c>
      <c r="G161" s="10">
        <v>40378</v>
      </c>
      <c r="H161" s="38">
        <v>117330</v>
      </c>
      <c r="I161" s="38">
        <v>106490</v>
      </c>
      <c r="J161" s="38">
        <v>-106490</v>
      </c>
      <c r="K161" s="38">
        <v>117330</v>
      </c>
      <c r="L161" s="12"/>
      <c r="M161" s="13"/>
      <c r="N161" s="13"/>
      <c r="O161" s="13"/>
      <c r="P161" s="13"/>
    </row>
    <row r="162" spans="1:12" ht="10.5" customHeight="1">
      <c r="A162" s="6" t="s">
        <v>1141</v>
      </c>
      <c r="B162" s="1">
        <v>50036</v>
      </c>
      <c r="C162" s="2" t="s">
        <v>944</v>
      </c>
      <c r="D162" s="9" t="s">
        <v>945</v>
      </c>
      <c r="E162" s="9" t="s">
        <v>943</v>
      </c>
      <c r="F162" s="9" t="s">
        <v>31</v>
      </c>
      <c r="G162" s="10">
        <v>36300</v>
      </c>
      <c r="H162" s="38">
        <v>20542.02</v>
      </c>
      <c r="I162" s="38">
        <v>0</v>
      </c>
      <c r="J162" s="38">
        <v>0</v>
      </c>
      <c r="K162" s="38">
        <v>20542.02</v>
      </c>
      <c r="L162" s="6"/>
    </row>
    <row r="163" spans="1:11" ht="10.5" customHeight="1">
      <c r="A163" s="6" t="s">
        <v>556</v>
      </c>
      <c r="B163" s="1">
        <v>79568</v>
      </c>
      <c r="C163" s="2" t="s">
        <v>421</v>
      </c>
      <c r="D163" s="9" t="s">
        <v>422</v>
      </c>
      <c r="E163" s="9" t="s">
        <v>56</v>
      </c>
      <c r="F163" s="9" t="s">
        <v>8</v>
      </c>
      <c r="G163" s="10">
        <v>44175</v>
      </c>
      <c r="H163" s="38">
        <v>0</v>
      </c>
      <c r="I163" s="38">
        <v>9299070</v>
      </c>
      <c r="J163" s="38">
        <v>-1459549</v>
      </c>
      <c r="K163" s="38">
        <v>7839521</v>
      </c>
    </row>
    <row r="164" spans="1:12" ht="10.5" customHeight="1">
      <c r="A164" s="6" t="s">
        <v>1141</v>
      </c>
      <c r="B164" s="1">
        <v>78941</v>
      </c>
      <c r="C164" s="2" t="s">
        <v>863</v>
      </c>
      <c r="D164" s="9" t="s">
        <v>864</v>
      </c>
      <c r="E164" s="9" t="s">
        <v>854</v>
      </c>
      <c r="F164" s="9" t="s">
        <v>13</v>
      </c>
      <c r="G164" s="10">
        <v>43537</v>
      </c>
      <c r="H164" s="38">
        <v>-15627000</v>
      </c>
      <c r="I164" s="38">
        <v>0</v>
      </c>
      <c r="J164" s="38">
        <v>0</v>
      </c>
      <c r="K164" s="38">
        <v>-15627000</v>
      </c>
      <c r="L164" s="6"/>
    </row>
    <row r="165" spans="1:15" ht="10.5" customHeight="1">
      <c r="A165" s="6" t="s">
        <v>845</v>
      </c>
      <c r="B165" s="1">
        <v>67909</v>
      </c>
      <c r="C165" s="2" t="s">
        <v>576</v>
      </c>
      <c r="D165" s="9" t="s">
        <v>577</v>
      </c>
      <c r="E165" s="9" t="s">
        <v>575</v>
      </c>
      <c r="F165" s="9" t="s">
        <v>63</v>
      </c>
      <c r="G165" s="10">
        <v>43483</v>
      </c>
      <c r="H165" s="38">
        <v>8241193.245599999</v>
      </c>
      <c r="I165" s="38">
        <v>0</v>
      </c>
      <c r="J165" s="38">
        <v>-5083478</v>
      </c>
      <c r="K165" s="38">
        <v>3157715.2456</v>
      </c>
      <c r="N165" s="14"/>
      <c r="O165" s="14"/>
    </row>
    <row r="166" spans="1:15" ht="10.5" customHeight="1">
      <c r="A166" s="6" t="s">
        <v>845</v>
      </c>
      <c r="B166" s="1">
        <v>79007</v>
      </c>
      <c r="C166" s="2" t="s">
        <v>587</v>
      </c>
      <c r="D166" s="9" t="s">
        <v>588</v>
      </c>
      <c r="E166" s="9" t="s">
        <v>584</v>
      </c>
      <c r="F166" s="9" t="s">
        <v>63</v>
      </c>
      <c r="G166" s="10">
        <v>43852</v>
      </c>
      <c r="H166" s="38">
        <v>0</v>
      </c>
      <c r="I166" s="38">
        <v>13114885.407</v>
      </c>
      <c r="J166" s="38">
        <v>-1443759</v>
      </c>
      <c r="K166" s="38">
        <v>11671126.407</v>
      </c>
      <c r="N166" s="14"/>
      <c r="O166" s="14"/>
    </row>
    <row r="167" spans="1:12" ht="10.5" customHeight="1">
      <c r="A167" s="15" t="s">
        <v>1145</v>
      </c>
      <c r="B167" s="1">
        <v>79723</v>
      </c>
      <c r="C167" s="2" t="s">
        <v>897</v>
      </c>
      <c r="D167" s="9" t="s">
        <v>898</v>
      </c>
      <c r="E167" s="9" t="s">
        <v>894</v>
      </c>
      <c r="F167" s="9" t="s">
        <v>63</v>
      </c>
      <c r="G167" s="10">
        <v>44188</v>
      </c>
      <c r="H167" s="38">
        <v>0</v>
      </c>
      <c r="I167" s="38">
        <v>10631793.4143</v>
      </c>
      <c r="J167" s="38">
        <v>-2071359</v>
      </c>
      <c r="K167" s="38">
        <v>8560434.4143</v>
      </c>
      <c r="L167" s="6"/>
    </row>
    <row r="168" spans="1:14" ht="10.5" customHeight="1">
      <c r="A168" s="6" t="s">
        <v>555</v>
      </c>
      <c r="B168" s="1">
        <v>67846</v>
      </c>
      <c r="C168" s="2" t="s">
        <v>523</v>
      </c>
      <c r="D168" s="9" t="s">
        <v>524</v>
      </c>
      <c r="E168" s="9" t="s">
        <v>180</v>
      </c>
      <c r="F168" s="9" t="s">
        <v>4</v>
      </c>
      <c r="G168" s="10">
        <v>43335</v>
      </c>
      <c r="H168" s="38">
        <v>5405799.717</v>
      </c>
      <c r="I168" s="38">
        <v>0</v>
      </c>
      <c r="J168" s="38">
        <v>-5263496</v>
      </c>
      <c r="K168" s="38">
        <v>142303.717</v>
      </c>
      <c r="M168" s="7"/>
      <c r="N168" s="5"/>
    </row>
    <row r="169" spans="1:15" ht="10.5" customHeight="1">
      <c r="A169" s="6" t="s">
        <v>845</v>
      </c>
      <c r="B169" s="1">
        <v>66586</v>
      </c>
      <c r="C169" s="2" t="s">
        <v>809</v>
      </c>
      <c r="D169" s="9" t="s">
        <v>810</v>
      </c>
      <c r="E169" s="9" t="s">
        <v>804</v>
      </c>
      <c r="F169" s="9" t="s">
        <v>31</v>
      </c>
      <c r="G169" s="10">
        <v>42180</v>
      </c>
      <c r="H169" s="38">
        <v>538312</v>
      </c>
      <c r="I169" s="38">
        <v>0</v>
      </c>
      <c r="J169" s="38">
        <v>0</v>
      </c>
      <c r="K169" s="38">
        <v>538312</v>
      </c>
      <c r="N169" s="14"/>
      <c r="O169" s="14"/>
    </row>
    <row r="170" spans="1:12" ht="10.5" customHeight="1">
      <c r="A170" s="6" t="s">
        <v>1141</v>
      </c>
      <c r="B170" s="1">
        <v>62492</v>
      </c>
      <c r="C170" s="2" t="s">
        <v>1029</v>
      </c>
      <c r="D170" s="9" t="s">
        <v>1030</v>
      </c>
      <c r="E170" s="9" t="s">
        <v>1024</v>
      </c>
      <c r="F170" s="11"/>
      <c r="G170" s="10">
        <v>38708</v>
      </c>
      <c r="H170" s="38">
        <v>112199</v>
      </c>
      <c r="I170" s="38">
        <v>0</v>
      </c>
      <c r="J170" s="38">
        <v>0</v>
      </c>
      <c r="K170" s="38">
        <v>112199</v>
      </c>
      <c r="L170" s="6"/>
    </row>
    <row r="171" spans="1:12" ht="10.5" customHeight="1">
      <c r="A171" s="6" t="s">
        <v>556</v>
      </c>
      <c r="B171" s="1">
        <v>67408</v>
      </c>
      <c r="C171" s="2" t="s">
        <v>204</v>
      </c>
      <c r="D171" s="9" t="s">
        <v>205</v>
      </c>
      <c r="E171" s="9" t="s">
        <v>41</v>
      </c>
      <c r="F171" s="9" t="s">
        <v>24</v>
      </c>
      <c r="G171" s="10">
        <v>43194</v>
      </c>
      <c r="H171" s="38">
        <v>7088133.6389</v>
      </c>
      <c r="I171" s="38">
        <v>0</v>
      </c>
      <c r="J171" s="38">
        <v>-7016134</v>
      </c>
      <c r="K171" s="38">
        <v>71999.63889999999</v>
      </c>
      <c r="L171" s="13"/>
    </row>
    <row r="172" spans="1:14" ht="10.5" customHeight="1">
      <c r="A172" s="6" t="s">
        <v>555</v>
      </c>
      <c r="B172" s="1">
        <v>62272</v>
      </c>
      <c r="C172" s="2" t="s">
        <v>427</v>
      </c>
      <c r="D172" s="9" t="s">
        <v>428</v>
      </c>
      <c r="E172" s="9" t="s">
        <v>32</v>
      </c>
      <c r="F172" s="9" t="s">
        <v>13</v>
      </c>
      <c r="G172" s="10">
        <v>38702</v>
      </c>
      <c r="H172" s="38">
        <v>0</v>
      </c>
      <c r="I172" s="38">
        <v>200000</v>
      </c>
      <c r="J172" s="38">
        <v>-200000</v>
      </c>
      <c r="K172" s="38">
        <f>I172+J172</f>
        <v>0</v>
      </c>
      <c r="M172" s="7"/>
      <c r="N172" s="5"/>
    </row>
    <row r="173" spans="1:14" ht="10.5" customHeight="1">
      <c r="A173" s="6" t="s">
        <v>555</v>
      </c>
      <c r="B173" s="1">
        <v>67779</v>
      </c>
      <c r="C173" s="2" t="s">
        <v>46</v>
      </c>
      <c r="D173" s="9" t="s">
        <v>47</v>
      </c>
      <c r="E173" s="9" t="s">
        <v>48</v>
      </c>
      <c r="F173" s="9" t="s">
        <v>4</v>
      </c>
      <c r="G173" s="10">
        <v>43617</v>
      </c>
      <c r="H173" s="38">
        <v>11502287.051099999</v>
      </c>
      <c r="I173" s="38">
        <v>0</v>
      </c>
      <c r="J173" s="38">
        <v>-3272817</v>
      </c>
      <c r="K173" s="38">
        <v>8229470.0511</v>
      </c>
      <c r="M173" s="7"/>
      <c r="N173" s="5"/>
    </row>
    <row r="174" spans="1:12" ht="10.5" customHeight="1">
      <c r="A174" s="6" t="s">
        <v>1141</v>
      </c>
      <c r="B174" s="1">
        <v>64187</v>
      </c>
      <c r="C174" s="2" t="s">
        <v>1064</v>
      </c>
      <c r="D174" s="9" t="s">
        <v>1065</v>
      </c>
      <c r="E174" s="9" t="s">
        <v>1066</v>
      </c>
      <c r="F174" s="11"/>
      <c r="G174" s="10">
        <v>40920</v>
      </c>
      <c r="H174" s="38">
        <v>181158</v>
      </c>
      <c r="I174" s="38">
        <v>0</v>
      </c>
      <c r="J174" s="38">
        <v>0</v>
      </c>
      <c r="K174" s="38">
        <v>181158</v>
      </c>
      <c r="L174" s="6"/>
    </row>
    <row r="175" spans="1:12" ht="10.5" customHeight="1">
      <c r="A175" s="15" t="s">
        <v>1145</v>
      </c>
      <c r="B175" s="1">
        <v>79291</v>
      </c>
      <c r="C175" s="2" t="s">
        <v>899</v>
      </c>
      <c r="D175" s="9" t="s">
        <v>900</v>
      </c>
      <c r="E175" s="9" t="s">
        <v>894</v>
      </c>
      <c r="F175" s="9" t="s">
        <v>22</v>
      </c>
      <c r="G175" s="10">
        <v>44041</v>
      </c>
      <c r="H175" s="38">
        <v>0</v>
      </c>
      <c r="I175" s="38">
        <v>13914608.4</v>
      </c>
      <c r="J175" s="38">
        <v>-2668151</v>
      </c>
      <c r="K175" s="38">
        <v>11246457.4</v>
      </c>
      <c r="L175" s="6"/>
    </row>
    <row r="176" spans="1:15" ht="10.5" customHeight="1">
      <c r="A176" s="6" t="s">
        <v>845</v>
      </c>
      <c r="B176" s="1">
        <v>67261</v>
      </c>
      <c r="C176" s="2" t="s">
        <v>742</v>
      </c>
      <c r="D176" s="9" t="s">
        <v>743</v>
      </c>
      <c r="E176" s="9" t="s">
        <v>741</v>
      </c>
      <c r="F176" s="9" t="s">
        <v>9</v>
      </c>
      <c r="G176" s="10">
        <v>42521</v>
      </c>
      <c r="H176" s="38">
        <v>302020</v>
      </c>
      <c r="I176" s="38">
        <v>0</v>
      </c>
      <c r="J176" s="38">
        <v>0</v>
      </c>
      <c r="K176" s="38">
        <v>302020</v>
      </c>
      <c r="N176" s="14"/>
      <c r="O176" s="14"/>
    </row>
    <row r="177" spans="1:11" ht="10.5" customHeight="1">
      <c r="A177" s="6" t="s">
        <v>556</v>
      </c>
      <c r="B177" s="1">
        <v>79042</v>
      </c>
      <c r="C177" s="2" t="s">
        <v>153</v>
      </c>
      <c r="D177" s="9" t="s">
        <v>154</v>
      </c>
      <c r="E177" s="9" t="s">
        <v>99</v>
      </c>
      <c r="F177" s="9" t="s">
        <v>20</v>
      </c>
      <c r="G177" s="10">
        <v>43795</v>
      </c>
      <c r="H177" s="38">
        <v>6248982.7625</v>
      </c>
      <c r="I177" s="38">
        <v>0</v>
      </c>
      <c r="J177" s="38">
        <v>0</v>
      </c>
      <c r="K177" s="38">
        <v>6248982.7625</v>
      </c>
    </row>
    <row r="178" spans="1:11" ht="10.5" customHeight="1">
      <c r="A178" s="6" t="s">
        <v>1141</v>
      </c>
      <c r="B178" s="1">
        <v>66770</v>
      </c>
      <c r="C178" s="2" t="s">
        <v>1076</v>
      </c>
      <c r="D178" s="9" t="s">
        <v>1077</v>
      </c>
      <c r="E178" s="9" t="s">
        <v>1078</v>
      </c>
      <c r="F178" s="9"/>
      <c r="G178" s="10">
        <v>42184</v>
      </c>
      <c r="H178" s="38">
        <v>1876676.76</v>
      </c>
      <c r="I178" s="38">
        <v>0</v>
      </c>
      <c r="J178" s="38">
        <v>0</v>
      </c>
      <c r="K178" s="38">
        <v>1876676.76</v>
      </c>
    </row>
    <row r="179" spans="1:15" ht="10.5" customHeight="1">
      <c r="A179" s="6" t="s">
        <v>845</v>
      </c>
      <c r="B179" s="1">
        <v>78065</v>
      </c>
      <c r="C179" s="2" t="s">
        <v>756</v>
      </c>
      <c r="D179" s="9" t="s">
        <v>757</v>
      </c>
      <c r="E179" s="9" t="s">
        <v>758</v>
      </c>
      <c r="F179" s="9" t="s">
        <v>9</v>
      </c>
      <c r="G179" s="10">
        <v>43070</v>
      </c>
      <c r="H179" s="38">
        <v>5720417.924199999</v>
      </c>
      <c r="I179" s="38">
        <v>0</v>
      </c>
      <c r="J179" s="38">
        <v>-5319218</v>
      </c>
      <c r="K179" s="38">
        <v>401199.9242</v>
      </c>
      <c r="N179" s="14"/>
      <c r="O179" s="14"/>
    </row>
    <row r="180" spans="1:14" ht="10.5" customHeight="1">
      <c r="A180" s="6" t="s">
        <v>555</v>
      </c>
      <c r="B180" s="1">
        <v>67879</v>
      </c>
      <c r="C180" s="2" t="s">
        <v>505</v>
      </c>
      <c r="D180" s="9" t="s">
        <v>506</v>
      </c>
      <c r="E180" s="9" t="s">
        <v>180</v>
      </c>
      <c r="F180" s="9" t="s">
        <v>63</v>
      </c>
      <c r="G180" s="10">
        <v>43266</v>
      </c>
      <c r="H180" s="38">
        <v>1721281.9981</v>
      </c>
      <c r="I180" s="38">
        <v>0</v>
      </c>
      <c r="J180" s="38">
        <v>-153060</v>
      </c>
      <c r="K180" s="38">
        <v>1568221.9981</v>
      </c>
      <c r="M180" s="7"/>
      <c r="N180" s="5"/>
    </row>
    <row r="181" spans="1:14" ht="10.5" customHeight="1">
      <c r="A181" s="6" t="s">
        <v>555</v>
      </c>
      <c r="B181" s="1">
        <v>78648</v>
      </c>
      <c r="C181" s="2" t="s">
        <v>212</v>
      </c>
      <c r="D181" s="9" t="s">
        <v>213</v>
      </c>
      <c r="E181" s="9" t="s">
        <v>124</v>
      </c>
      <c r="F181" s="9" t="s">
        <v>23</v>
      </c>
      <c r="G181" s="10">
        <v>43439</v>
      </c>
      <c r="H181" s="38">
        <v>12146252.5314</v>
      </c>
      <c r="I181" s="38">
        <v>0</v>
      </c>
      <c r="J181" s="38">
        <v>-8477496</v>
      </c>
      <c r="K181" s="38">
        <v>3668756.5313999997</v>
      </c>
      <c r="M181" s="7"/>
      <c r="N181" s="5"/>
    </row>
    <row r="182" spans="1:15" ht="10.5" customHeight="1">
      <c r="A182" s="6" t="s">
        <v>845</v>
      </c>
      <c r="B182" s="1">
        <v>67306</v>
      </c>
      <c r="C182" s="2" t="s">
        <v>732</v>
      </c>
      <c r="D182" s="9" t="s">
        <v>733</v>
      </c>
      <c r="E182" s="9" t="s">
        <v>734</v>
      </c>
      <c r="F182" s="9" t="s">
        <v>22</v>
      </c>
      <c r="G182" s="10">
        <v>42692</v>
      </c>
      <c r="H182" s="38">
        <v>125262.35</v>
      </c>
      <c r="I182" s="38">
        <v>-56545</v>
      </c>
      <c r="J182" s="38">
        <v>-68717</v>
      </c>
      <c r="K182" s="38">
        <f>+H182+I182+J182</f>
        <v>0.35000000000582077</v>
      </c>
      <c r="N182" s="14"/>
      <c r="O182" s="14"/>
    </row>
    <row r="183" spans="1:12" ht="10.5" customHeight="1">
      <c r="A183" s="6" t="s">
        <v>556</v>
      </c>
      <c r="B183" s="1">
        <v>78247</v>
      </c>
      <c r="C183" s="2" t="s">
        <v>529</v>
      </c>
      <c r="D183" s="9" t="s">
        <v>530</v>
      </c>
      <c r="E183" s="9" t="s">
        <v>99</v>
      </c>
      <c r="F183" s="9" t="s">
        <v>14</v>
      </c>
      <c r="G183" s="10">
        <v>43585</v>
      </c>
      <c r="H183" s="38">
        <v>1978032.0455</v>
      </c>
      <c r="I183" s="38">
        <v>0</v>
      </c>
      <c r="J183" s="38">
        <v>-1809930</v>
      </c>
      <c r="K183" s="38">
        <v>168102.0455</v>
      </c>
      <c r="L183" s="13"/>
    </row>
    <row r="184" spans="1:14" ht="10.5" customHeight="1">
      <c r="A184" s="6" t="s">
        <v>556</v>
      </c>
      <c r="B184" s="8">
        <v>61210</v>
      </c>
      <c r="C184" s="9" t="s">
        <v>453</v>
      </c>
      <c r="D184" s="9" t="s">
        <v>454</v>
      </c>
      <c r="E184" s="9" t="s">
        <v>42</v>
      </c>
      <c r="F184" s="9" t="s">
        <v>27</v>
      </c>
      <c r="G184" s="10">
        <v>38350</v>
      </c>
      <c r="H184" s="38">
        <v>27510</v>
      </c>
      <c r="I184" s="38">
        <v>0</v>
      </c>
      <c r="J184" s="38">
        <v>0</v>
      </c>
      <c r="K184" s="38">
        <v>27510</v>
      </c>
      <c r="L184" s="11"/>
      <c r="M184" s="11"/>
      <c r="N184" s="6"/>
    </row>
    <row r="185" spans="1:15" ht="10.5" customHeight="1">
      <c r="A185" s="6" t="s">
        <v>845</v>
      </c>
      <c r="B185" s="1">
        <v>67249</v>
      </c>
      <c r="C185" s="2" t="s">
        <v>712</v>
      </c>
      <c r="D185" s="9" t="s">
        <v>713</v>
      </c>
      <c r="E185" s="9" t="s">
        <v>677</v>
      </c>
      <c r="F185" s="9" t="s">
        <v>14</v>
      </c>
      <c r="G185" s="10">
        <v>42900</v>
      </c>
      <c r="H185" s="38">
        <v>22950</v>
      </c>
      <c r="I185" s="38">
        <v>0</v>
      </c>
      <c r="J185" s="38">
        <v>-22950</v>
      </c>
      <c r="K185" s="38">
        <v>0</v>
      </c>
      <c r="N185" s="14"/>
      <c r="O185" s="14"/>
    </row>
    <row r="186" spans="1:15" ht="10.5" customHeight="1">
      <c r="A186" s="6" t="s">
        <v>845</v>
      </c>
      <c r="B186" s="1">
        <v>67190</v>
      </c>
      <c r="C186" s="2" t="s">
        <v>816</v>
      </c>
      <c r="D186" s="9" t="s">
        <v>817</v>
      </c>
      <c r="E186" s="9" t="s">
        <v>811</v>
      </c>
      <c r="F186" s="9" t="s">
        <v>64</v>
      </c>
      <c r="G186" s="10">
        <v>42467</v>
      </c>
      <c r="H186" s="38">
        <v>295927.39</v>
      </c>
      <c r="I186" s="38">
        <v>0</v>
      </c>
      <c r="J186" s="38">
        <v>0</v>
      </c>
      <c r="K186" s="38">
        <v>295927.39</v>
      </c>
      <c r="N186" s="14"/>
      <c r="O186" s="14"/>
    </row>
    <row r="187" spans="1:15" ht="10.5" customHeight="1">
      <c r="A187" s="6" t="s">
        <v>845</v>
      </c>
      <c r="B187" s="1">
        <v>79493</v>
      </c>
      <c r="C187" s="2" t="s">
        <v>832</v>
      </c>
      <c r="D187" s="9" t="s">
        <v>833</v>
      </c>
      <c r="E187" s="9" t="s">
        <v>834</v>
      </c>
      <c r="F187" s="9" t="s">
        <v>63</v>
      </c>
      <c r="G187" s="10">
        <v>44006</v>
      </c>
      <c r="H187" s="38">
        <v>0</v>
      </c>
      <c r="I187" s="38">
        <v>10149372.4612</v>
      </c>
      <c r="J187" s="38">
        <v>-10149372</v>
      </c>
      <c r="K187" s="38">
        <v>0.4612</v>
      </c>
      <c r="N187" s="14"/>
      <c r="O187" s="14"/>
    </row>
    <row r="188" spans="1:14" ht="10.5" customHeight="1">
      <c r="A188" s="6" t="s">
        <v>555</v>
      </c>
      <c r="B188" s="1">
        <v>79237</v>
      </c>
      <c r="C188" s="2" t="s">
        <v>210</v>
      </c>
      <c r="D188" s="9" t="s">
        <v>211</v>
      </c>
      <c r="E188" s="9" t="s">
        <v>176</v>
      </c>
      <c r="F188" s="9" t="s">
        <v>14</v>
      </c>
      <c r="G188" s="10">
        <v>43950</v>
      </c>
      <c r="H188" s="38">
        <v>0</v>
      </c>
      <c r="I188" s="38">
        <v>8704477.276</v>
      </c>
      <c r="J188" s="38">
        <v>-1766145</v>
      </c>
      <c r="K188" s="38">
        <v>6938332.276000001</v>
      </c>
      <c r="M188" s="7"/>
      <c r="N188" s="5"/>
    </row>
    <row r="189" spans="1:15" ht="10.5" customHeight="1">
      <c r="A189" s="6" t="s">
        <v>845</v>
      </c>
      <c r="B189" s="1">
        <v>66661</v>
      </c>
      <c r="C189" s="2" t="s">
        <v>631</v>
      </c>
      <c r="D189" s="9" t="s">
        <v>632</v>
      </c>
      <c r="E189" s="9" t="s">
        <v>630</v>
      </c>
      <c r="F189" s="9" t="s">
        <v>0</v>
      </c>
      <c r="G189" s="10">
        <v>42202</v>
      </c>
      <c r="H189" s="38">
        <v>170207.43</v>
      </c>
      <c r="I189" s="38">
        <v>0</v>
      </c>
      <c r="J189" s="38">
        <v>0</v>
      </c>
      <c r="K189" s="38">
        <v>170207.43</v>
      </c>
      <c r="N189" s="14"/>
      <c r="O189" s="14"/>
    </row>
    <row r="190" spans="1:11" ht="10.5" customHeight="1">
      <c r="A190" s="6" t="s">
        <v>556</v>
      </c>
      <c r="B190" s="1">
        <v>78308</v>
      </c>
      <c r="C190" s="2" t="s">
        <v>357</v>
      </c>
      <c r="D190" s="9" t="s">
        <v>358</v>
      </c>
      <c r="E190" s="9" t="s">
        <v>359</v>
      </c>
      <c r="F190" s="9" t="s">
        <v>38</v>
      </c>
      <c r="G190" s="10">
        <v>43357</v>
      </c>
      <c r="H190" s="38">
        <v>4735234.1787</v>
      </c>
      <c r="I190" s="38">
        <v>0</v>
      </c>
      <c r="J190" s="38">
        <v>-4664165</v>
      </c>
      <c r="K190" s="38">
        <v>71069.1787</v>
      </c>
    </row>
    <row r="191" spans="1:15" ht="10.5" customHeight="1">
      <c r="A191" s="6" t="s">
        <v>845</v>
      </c>
      <c r="B191" s="1">
        <v>66329</v>
      </c>
      <c r="C191" s="2" t="s">
        <v>843</v>
      </c>
      <c r="D191" s="9" t="s">
        <v>844</v>
      </c>
      <c r="E191" s="9" t="s">
        <v>842</v>
      </c>
      <c r="F191" s="9" t="s">
        <v>11</v>
      </c>
      <c r="G191" s="10">
        <v>42487</v>
      </c>
      <c r="H191" s="38">
        <v>225918</v>
      </c>
      <c r="I191" s="38">
        <v>-137344</v>
      </c>
      <c r="J191" s="38">
        <v>-88574</v>
      </c>
      <c r="K191" s="38">
        <v>0</v>
      </c>
      <c r="N191" s="14"/>
      <c r="O191" s="14"/>
    </row>
    <row r="192" spans="1:14" ht="10.5" customHeight="1">
      <c r="A192" s="6" t="s">
        <v>555</v>
      </c>
      <c r="B192" s="1">
        <v>67381</v>
      </c>
      <c r="C192" s="2" t="s">
        <v>547</v>
      </c>
      <c r="D192" s="9" t="s">
        <v>548</v>
      </c>
      <c r="E192" s="9" t="s">
        <v>26</v>
      </c>
      <c r="F192" s="9" t="s">
        <v>11</v>
      </c>
      <c r="G192" s="10">
        <v>42856</v>
      </c>
      <c r="H192" s="38">
        <v>281859.05</v>
      </c>
      <c r="I192" s="38">
        <v>-157065</v>
      </c>
      <c r="J192" s="38">
        <v>-124794.05</v>
      </c>
      <c r="K192" s="38">
        <f>SUM(H192:J192)</f>
        <v>0</v>
      </c>
      <c r="M192" s="7"/>
      <c r="N192" s="5"/>
    </row>
    <row r="193" spans="1:14" ht="10.5" customHeight="1">
      <c r="A193" s="6" t="s">
        <v>555</v>
      </c>
      <c r="B193" s="1">
        <v>67594</v>
      </c>
      <c r="C193" s="2" t="s">
        <v>277</v>
      </c>
      <c r="D193" s="9" t="s">
        <v>278</v>
      </c>
      <c r="E193" s="9" t="s">
        <v>279</v>
      </c>
      <c r="F193" s="9" t="s">
        <v>11</v>
      </c>
      <c r="G193" s="10">
        <v>43215</v>
      </c>
      <c r="H193" s="38">
        <v>4668727.9289</v>
      </c>
      <c r="I193" s="38">
        <v>0</v>
      </c>
      <c r="J193" s="38">
        <v>-3118856</v>
      </c>
      <c r="K193" s="38">
        <v>1549871.9289</v>
      </c>
      <c r="M193" s="7"/>
      <c r="N193" s="5"/>
    </row>
    <row r="194" spans="1:13" ht="10.5" customHeight="1">
      <c r="A194" s="6" t="s">
        <v>1141</v>
      </c>
      <c r="B194" s="1">
        <v>67324</v>
      </c>
      <c r="C194" s="2" t="s">
        <v>1085</v>
      </c>
      <c r="D194" s="9" t="s">
        <v>1086</v>
      </c>
      <c r="E194" s="9" t="s">
        <v>1082</v>
      </c>
      <c r="F194" s="9" t="s">
        <v>0</v>
      </c>
      <c r="G194" s="10">
        <v>42619</v>
      </c>
      <c r="H194" s="38">
        <v>1037567.15</v>
      </c>
      <c r="I194" s="38">
        <v>-69619</v>
      </c>
      <c r="J194" s="38">
        <v>0</v>
      </c>
      <c r="K194" s="38">
        <f>H194+I194+J194</f>
        <v>967948.15</v>
      </c>
      <c r="L194" s="6"/>
      <c r="M194" s="6"/>
    </row>
    <row r="195" spans="1:12" ht="10.5" customHeight="1">
      <c r="A195" s="15" t="s">
        <v>1145</v>
      </c>
      <c r="B195" s="1">
        <v>79029</v>
      </c>
      <c r="C195" s="2" t="s">
        <v>901</v>
      </c>
      <c r="D195" s="9" t="s">
        <v>902</v>
      </c>
      <c r="E195" s="9" t="s">
        <v>894</v>
      </c>
      <c r="F195" s="9" t="s">
        <v>38</v>
      </c>
      <c r="G195" s="10">
        <v>43769</v>
      </c>
      <c r="H195" s="38">
        <v>6893427.9842</v>
      </c>
      <c r="I195" s="38">
        <v>0</v>
      </c>
      <c r="J195" s="38">
        <v>0</v>
      </c>
      <c r="K195" s="38">
        <v>6893427.9842</v>
      </c>
      <c r="L195" s="6"/>
    </row>
    <row r="196" spans="1:11" ht="10.5" customHeight="1">
      <c r="A196" s="6" t="s">
        <v>556</v>
      </c>
      <c r="B196" s="1">
        <v>67921</v>
      </c>
      <c r="C196" s="2" t="s">
        <v>372</v>
      </c>
      <c r="D196" s="9" t="s">
        <v>373</v>
      </c>
      <c r="E196" s="9" t="s">
        <v>99</v>
      </c>
      <c r="F196" s="9" t="s">
        <v>38</v>
      </c>
      <c r="G196" s="10">
        <v>43609</v>
      </c>
      <c r="H196" s="38">
        <v>6634097.3</v>
      </c>
      <c r="I196" s="38">
        <v>0</v>
      </c>
      <c r="J196" s="38">
        <v>0</v>
      </c>
      <c r="K196" s="38">
        <v>6634097.3</v>
      </c>
    </row>
    <row r="197" spans="1:13" ht="10.5" customHeight="1">
      <c r="A197" s="6" t="s">
        <v>1141</v>
      </c>
      <c r="B197" s="1">
        <v>61184</v>
      </c>
      <c r="C197" s="2" t="s">
        <v>985</v>
      </c>
      <c r="D197" s="9" t="s">
        <v>986</v>
      </c>
      <c r="E197" s="9" t="s">
        <v>976</v>
      </c>
      <c r="F197" s="9" t="s">
        <v>10</v>
      </c>
      <c r="G197" s="10">
        <v>37608</v>
      </c>
      <c r="H197" s="38">
        <v>32771</v>
      </c>
      <c r="I197" s="38">
        <v>-32771</v>
      </c>
      <c r="J197" s="38">
        <v>0</v>
      </c>
      <c r="K197" s="38">
        <f>H197+I197+J197</f>
        <v>0</v>
      </c>
      <c r="M197" s="13"/>
    </row>
    <row r="198" spans="1:15" ht="10.5" customHeight="1">
      <c r="A198" s="6" t="s">
        <v>845</v>
      </c>
      <c r="B198" s="1">
        <v>62397</v>
      </c>
      <c r="C198" s="2" t="s">
        <v>615</v>
      </c>
      <c r="D198" s="9" t="s">
        <v>616</v>
      </c>
      <c r="E198" s="9" t="s">
        <v>614</v>
      </c>
      <c r="F198" s="9" t="s">
        <v>11</v>
      </c>
      <c r="G198" s="10">
        <v>38925</v>
      </c>
      <c r="H198" s="38">
        <v>-64</v>
      </c>
      <c r="I198" s="38">
        <v>0</v>
      </c>
      <c r="J198" s="38">
        <v>0</v>
      </c>
      <c r="K198" s="38">
        <v>-64</v>
      </c>
      <c r="N198" s="14"/>
      <c r="O198" s="14"/>
    </row>
    <row r="199" spans="1:12" ht="10.5" customHeight="1">
      <c r="A199" s="6" t="s">
        <v>1141</v>
      </c>
      <c r="B199" s="1">
        <v>66994</v>
      </c>
      <c r="C199" s="2" t="s">
        <v>1102</v>
      </c>
      <c r="D199" s="9" t="s">
        <v>1103</v>
      </c>
      <c r="E199" s="9" t="s">
        <v>1104</v>
      </c>
      <c r="F199" s="9" t="s">
        <v>11</v>
      </c>
      <c r="G199" s="10">
        <v>42551</v>
      </c>
      <c r="H199" s="38">
        <v>255469.01</v>
      </c>
      <c r="I199" s="38">
        <v>-170313</v>
      </c>
      <c r="J199" s="38">
        <v>-85156.5</v>
      </c>
      <c r="K199" s="38">
        <f>H199+I199+J199</f>
        <v>-0.4899999999906868</v>
      </c>
      <c r="L199" s="6"/>
    </row>
    <row r="200" spans="1:11" ht="10.5" customHeight="1">
      <c r="A200" s="6" t="s">
        <v>556</v>
      </c>
      <c r="B200" s="1">
        <v>79334</v>
      </c>
      <c r="C200" s="2" t="s">
        <v>208</v>
      </c>
      <c r="D200" s="9" t="s">
        <v>209</v>
      </c>
      <c r="E200" s="9" t="s">
        <v>56</v>
      </c>
      <c r="F200" s="9" t="s">
        <v>38</v>
      </c>
      <c r="G200" s="10">
        <v>44183</v>
      </c>
      <c r="H200" s="38">
        <v>0</v>
      </c>
      <c r="I200" s="38">
        <v>7609616.1622</v>
      </c>
      <c r="J200" s="38">
        <v>-1873970</v>
      </c>
      <c r="K200" s="38">
        <v>5735646.1622</v>
      </c>
    </row>
    <row r="201" spans="1:11" ht="10.5" customHeight="1">
      <c r="A201" s="6" t="s">
        <v>556</v>
      </c>
      <c r="B201" s="1">
        <v>79052</v>
      </c>
      <c r="C201" s="2" t="s">
        <v>255</v>
      </c>
      <c r="D201" s="9" t="s">
        <v>256</v>
      </c>
      <c r="E201" s="9" t="s">
        <v>83</v>
      </c>
      <c r="F201" s="9" t="s">
        <v>38</v>
      </c>
      <c r="G201" s="10">
        <v>44167</v>
      </c>
      <c r="H201" s="38">
        <v>0</v>
      </c>
      <c r="I201" s="38">
        <v>4194780.48</v>
      </c>
      <c r="J201" s="38">
        <v>-778736</v>
      </c>
      <c r="K201" s="38">
        <v>3416044.48</v>
      </c>
    </row>
    <row r="202" spans="1:15" ht="10.5" customHeight="1">
      <c r="A202" s="6" t="s">
        <v>845</v>
      </c>
      <c r="B202" s="1">
        <v>78670</v>
      </c>
      <c r="C202" s="2" t="s">
        <v>839</v>
      </c>
      <c r="D202" s="9" t="s">
        <v>840</v>
      </c>
      <c r="E202" s="9" t="s">
        <v>841</v>
      </c>
      <c r="F202" s="9" t="s">
        <v>63</v>
      </c>
      <c r="G202" s="10">
        <v>43858</v>
      </c>
      <c r="H202" s="38">
        <v>0</v>
      </c>
      <c r="I202" s="38">
        <v>10125037.395</v>
      </c>
      <c r="J202" s="38">
        <v>-8469859.01</v>
      </c>
      <c r="K202" s="38">
        <v>1655178.385</v>
      </c>
      <c r="N202" s="14"/>
      <c r="O202" s="14"/>
    </row>
    <row r="203" spans="1:15" ht="10.5" customHeight="1">
      <c r="A203" s="6" t="s">
        <v>845</v>
      </c>
      <c r="B203" s="1">
        <v>67758</v>
      </c>
      <c r="C203" s="2" t="s">
        <v>688</v>
      </c>
      <c r="D203" s="9" t="s">
        <v>689</v>
      </c>
      <c r="E203" s="9" t="s">
        <v>677</v>
      </c>
      <c r="F203" s="9" t="s">
        <v>20</v>
      </c>
      <c r="G203" s="10">
        <v>43088</v>
      </c>
      <c r="H203" s="38">
        <v>6322962.7684</v>
      </c>
      <c r="I203" s="38">
        <v>0</v>
      </c>
      <c r="J203" s="38">
        <v>-5206353</v>
      </c>
      <c r="K203" s="38">
        <v>1116609.7684</v>
      </c>
      <c r="N203" s="14"/>
      <c r="O203" s="14"/>
    </row>
    <row r="204" spans="1:12" ht="10.5" customHeight="1">
      <c r="A204" s="6" t="s">
        <v>1141</v>
      </c>
      <c r="B204" s="1">
        <v>60295</v>
      </c>
      <c r="C204" s="2" t="s">
        <v>968</v>
      </c>
      <c r="D204" s="9" t="s">
        <v>969</v>
      </c>
      <c r="E204" s="9" t="s">
        <v>965</v>
      </c>
      <c r="F204" s="11"/>
      <c r="G204" s="10">
        <v>37607</v>
      </c>
      <c r="H204" s="38">
        <v>44039.36</v>
      </c>
      <c r="I204" s="38">
        <v>0</v>
      </c>
      <c r="J204" s="38">
        <v>0</v>
      </c>
      <c r="K204" s="38">
        <v>44039.36</v>
      </c>
      <c r="L204" s="6"/>
    </row>
    <row r="205" spans="1:12" ht="10.5" customHeight="1">
      <c r="A205" s="6" t="s">
        <v>1141</v>
      </c>
      <c r="B205" s="1">
        <v>60596</v>
      </c>
      <c r="C205" s="2" t="s">
        <v>1011</v>
      </c>
      <c r="D205" s="9" t="s">
        <v>1012</v>
      </c>
      <c r="E205" s="9" t="s">
        <v>996</v>
      </c>
      <c r="F205" s="11"/>
      <c r="G205" s="10">
        <v>38259</v>
      </c>
      <c r="H205" s="38">
        <v>1655.89</v>
      </c>
      <c r="I205" s="38">
        <v>0</v>
      </c>
      <c r="J205" s="38">
        <v>0</v>
      </c>
      <c r="K205" s="38">
        <v>1655.89</v>
      </c>
      <c r="L205" s="6"/>
    </row>
    <row r="206" spans="1:12" ht="10.5" customHeight="1">
      <c r="A206" s="6" t="s">
        <v>1141</v>
      </c>
      <c r="B206" s="1">
        <v>62008</v>
      </c>
      <c r="C206" s="2" t="s">
        <v>1005</v>
      </c>
      <c r="D206" s="9" t="s">
        <v>1006</v>
      </c>
      <c r="E206" s="9" t="s">
        <v>996</v>
      </c>
      <c r="F206" s="9" t="s">
        <v>31</v>
      </c>
      <c r="G206" s="10">
        <v>38665</v>
      </c>
      <c r="H206" s="38">
        <v>207500</v>
      </c>
      <c r="I206" s="38">
        <v>0</v>
      </c>
      <c r="J206" s="38">
        <v>0</v>
      </c>
      <c r="K206" s="38">
        <v>207500</v>
      </c>
      <c r="L206" s="6"/>
    </row>
    <row r="207" spans="1:14" ht="10.5" customHeight="1">
      <c r="A207" s="6" t="s">
        <v>555</v>
      </c>
      <c r="B207" s="1">
        <v>79132</v>
      </c>
      <c r="C207" s="2" t="s">
        <v>280</v>
      </c>
      <c r="D207" s="9" t="s">
        <v>281</v>
      </c>
      <c r="E207" s="9" t="s">
        <v>282</v>
      </c>
      <c r="F207" s="9" t="s">
        <v>8</v>
      </c>
      <c r="G207" s="10">
        <v>43748</v>
      </c>
      <c r="H207" s="38">
        <v>11770945.756</v>
      </c>
      <c r="I207" s="38">
        <v>0</v>
      </c>
      <c r="J207" s="38">
        <v>-570968</v>
      </c>
      <c r="K207" s="38">
        <v>11199977.756</v>
      </c>
      <c r="M207" s="7"/>
      <c r="N207" s="5"/>
    </row>
    <row r="208" spans="1:12" ht="10.5" customHeight="1">
      <c r="A208" s="6" t="s">
        <v>1141</v>
      </c>
      <c r="B208" s="1">
        <v>66878</v>
      </c>
      <c r="C208" s="2" t="s">
        <v>1074</v>
      </c>
      <c r="D208" s="9" t="s">
        <v>1075</v>
      </c>
      <c r="E208" s="9" t="s">
        <v>1073</v>
      </c>
      <c r="F208" s="9" t="s">
        <v>0</v>
      </c>
      <c r="G208" s="10">
        <v>42317</v>
      </c>
      <c r="H208" s="38">
        <v>175000</v>
      </c>
      <c r="I208" s="38">
        <v>0</v>
      </c>
      <c r="J208" s="38">
        <v>-175000</v>
      </c>
      <c r="K208" s="38">
        <v>0</v>
      </c>
      <c r="L208" s="6"/>
    </row>
    <row r="209" spans="1:14" ht="10.5" customHeight="1">
      <c r="A209" s="6" t="s">
        <v>555</v>
      </c>
      <c r="B209" s="1">
        <v>61830</v>
      </c>
      <c r="C209" s="2" t="s">
        <v>366</v>
      </c>
      <c r="D209" s="9" t="s">
        <v>367</v>
      </c>
      <c r="E209" s="9" t="s">
        <v>86</v>
      </c>
      <c r="F209" s="9" t="s">
        <v>14</v>
      </c>
      <c r="G209" s="10">
        <v>38267</v>
      </c>
      <c r="H209" s="38">
        <v>43970</v>
      </c>
      <c r="I209" s="38">
        <f>-H209</f>
        <v>-43970</v>
      </c>
      <c r="J209" s="38">
        <v>0</v>
      </c>
      <c r="K209" s="38">
        <f>SUM(H209:J209)</f>
        <v>0</v>
      </c>
      <c r="M209" s="7"/>
      <c r="N209" s="5"/>
    </row>
    <row r="210" spans="1:14" ht="10.5" customHeight="1">
      <c r="A210" s="6" t="s">
        <v>555</v>
      </c>
      <c r="B210" s="1">
        <v>67749</v>
      </c>
      <c r="C210" s="2" t="s">
        <v>457</v>
      </c>
      <c r="D210" s="9" t="s">
        <v>458</v>
      </c>
      <c r="E210" s="9" t="s">
        <v>180</v>
      </c>
      <c r="F210" s="9" t="s">
        <v>23</v>
      </c>
      <c r="G210" s="10">
        <v>42886</v>
      </c>
      <c r="H210" s="38">
        <v>90174.8</v>
      </c>
      <c r="I210" s="38">
        <v>2201</v>
      </c>
      <c r="J210" s="38">
        <v>-92375.8</v>
      </c>
      <c r="K210" s="38">
        <f>SUM(H210:J210)</f>
        <v>0</v>
      </c>
      <c r="M210" s="7"/>
      <c r="N210" s="5"/>
    </row>
    <row r="211" spans="1:12" ht="10.5" customHeight="1">
      <c r="A211" s="6" t="s">
        <v>1141</v>
      </c>
      <c r="B211" s="1">
        <v>62493</v>
      </c>
      <c r="C211" s="2" t="s">
        <v>1031</v>
      </c>
      <c r="D211" s="9" t="s">
        <v>1032</v>
      </c>
      <c r="E211" s="9" t="s">
        <v>1024</v>
      </c>
      <c r="F211" s="9" t="s">
        <v>10</v>
      </c>
      <c r="G211" s="10">
        <v>38699</v>
      </c>
      <c r="H211" s="38">
        <v>136351</v>
      </c>
      <c r="I211" s="38">
        <v>0</v>
      </c>
      <c r="J211" s="38">
        <v>0</v>
      </c>
      <c r="K211" s="38">
        <v>136351</v>
      </c>
      <c r="L211" s="6"/>
    </row>
    <row r="212" spans="1:14" ht="10.5" customHeight="1">
      <c r="A212" s="6" t="s">
        <v>555</v>
      </c>
      <c r="B212" s="1">
        <v>79138</v>
      </c>
      <c r="C212" s="2" t="s">
        <v>509</v>
      </c>
      <c r="D212" s="9" t="s">
        <v>510</v>
      </c>
      <c r="E212" s="9" t="s">
        <v>146</v>
      </c>
      <c r="F212" s="9" t="s">
        <v>22</v>
      </c>
      <c r="G212" s="10">
        <v>43706</v>
      </c>
      <c r="H212" s="38">
        <v>3400884.0028</v>
      </c>
      <c r="I212" s="38">
        <v>0</v>
      </c>
      <c r="J212" s="38">
        <v>0</v>
      </c>
      <c r="K212" s="38">
        <v>3400884.0028</v>
      </c>
      <c r="M212" s="7"/>
      <c r="N212" s="5"/>
    </row>
    <row r="213" spans="1:11" ht="10.5" customHeight="1">
      <c r="A213" s="6" t="s">
        <v>556</v>
      </c>
      <c r="B213" s="1">
        <v>78346</v>
      </c>
      <c r="C213" s="2" t="s">
        <v>97</v>
      </c>
      <c r="D213" s="9" t="s">
        <v>98</v>
      </c>
      <c r="E213" s="9" t="s">
        <v>99</v>
      </c>
      <c r="F213" s="9" t="s">
        <v>11</v>
      </c>
      <c r="G213" s="10">
        <v>44179</v>
      </c>
      <c r="H213" s="38">
        <v>0</v>
      </c>
      <c r="I213" s="38">
        <v>4752566.175799999</v>
      </c>
      <c r="J213" s="38">
        <v>-495426</v>
      </c>
      <c r="K213" s="38">
        <v>4257140.175799999</v>
      </c>
    </row>
    <row r="214" spans="1:14" ht="10.5" customHeight="1">
      <c r="A214" s="6" t="s">
        <v>555</v>
      </c>
      <c r="B214" s="1">
        <v>78796</v>
      </c>
      <c r="C214" s="2" t="s">
        <v>515</v>
      </c>
      <c r="D214" s="9" t="s">
        <v>516</v>
      </c>
      <c r="E214" s="9" t="s">
        <v>89</v>
      </c>
      <c r="F214" s="9" t="s">
        <v>63</v>
      </c>
      <c r="G214" s="10">
        <v>43686</v>
      </c>
      <c r="H214" s="38">
        <v>9650287.53</v>
      </c>
      <c r="I214" s="38">
        <v>0</v>
      </c>
      <c r="J214" s="38">
        <v>-8087288</v>
      </c>
      <c r="K214" s="38">
        <v>1562999.53</v>
      </c>
      <c r="M214" s="7"/>
      <c r="N214" s="5"/>
    </row>
    <row r="215" spans="1:12" ht="10.5" customHeight="1">
      <c r="A215" s="6" t="s">
        <v>1141</v>
      </c>
      <c r="B215" s="1">
        <v>79570</v>
      </c>
      <c r="C215" s="2" t="s">
        <v>861</v>
      </c>
      <c r="D215" s="9" t="s">
        <v>862</v>
      </c>
      <c r="E215" s="9" t="s">
        <v>854</v>
      </c>
      <c r="F215" s="9" t="s">
        <v>13</v>
      </c>
      <c r="G215" s="10">
        <v>43896</v>
      </c>
      <c r="H215" s="38">
        <v>0</v>
      </c>
      <c r="I215" s="38">
        <v>0</v>
      </c>
      <c r="J215" s="38">
        <v>-44480000</v>
      </c>
      <c r="K215" s="38">
        <v>-44480000</v>
      </c>
      <c r="L215" s="6"/>
    </row>
    <row r="216" spans="1:14" ht="10.5" customHeight="1">
      <c r="A216" s="6" t="s">
        <v>555</v>
      </c>
      <c r="B216" s="1">
        <v>79576</v>
      </c>
      <c r="C216" s="2" t="s">
        <v>437</v>
      </c>
      <c r="D216" s="9" t="s">
        <v>438</v>
      </c>
      <c r="E216" s="9" t="s">
        <v>221</v>
      </c>
      <c r="F216" s="9" t="s">
        <v>68</v>
      </c>
      <c r="G216" s="10">
        <v>44020</v>
      </c>
      <c r="H216" s="38">
        <v>0</v>
      </c>
      <c r="I216" s="38">
        <v>14475676.4752</v>
      </c>
      <c r="J216" s="38">
        <v>-4135018</v>
      </c>
      <c r="K216" s="38">
        <v>10340658.4752</v>
      </c>
      <c r="M216" s="7"/>
      <c r="N216" s="5"/>
    </row>
    <row r="217" spans="1:14" ht="10.5" customHeight="1">
      <c r="A217" s="6" t="s">
        <v>555</v>
      </c>
      <c r="B217" s="1">
        <v>67635</v>
      </c>
      <c r="C217" s="2" t="s">
        <v>455</v>
      </c>
      <c r="D217" s="9" t="s">
        <v>456</v>
      </c>
      <c r="E217" s="9" t="s">
        <v>51</v>
      </c>
      <c r="F217" s="9" t="s">
        <v>68</v>
      </c>
      <c r="G217" s="10">
        <v>42733</v>
      </c>
      <c r="H217" s="38">
        <v>141845.49</v>
      </c>
      <c r="I217" s="38">
        <v>0</v>
      </c>
      <c r="J217" s="38">
        <v>0</v>
      </c>
      <c r="K217" s="38">
        <v>141845.49</v>
      </c>
      <c r="M217" s="7"/>
      <c r="N217" s="5"/>
    </row>
    <row r="218" spans="1:14" ht="10.5" customHeight="1">
      <c r="A218" s="6" t="s">
        <v>555</v>
      </c>
      <c r="B218" s="1">
        <v>79030</v>
      </c>
      <c r="C218" s="2" t="s">
        <v>447</v>
      </c>
      <c r="D218" s="9" t="s">
        <v>448</v>
      </c>
      <c r="E218" s="9" t="s">
        <v>89</v>
      </c>
      <c r="F218" s="9" t="s">
        <v>68</v>
      </c>
      <c r="G218" s="10">
        <v>43706</v>
      </c>
      <c r="H218" s="38">
        <v>13322880.0277</v>
      </c>
      <c r="I218" s="38">
        <v>0</v>
      </c>
      <c r="J218" s="38">
        <v>0</v>
      </c>
      <c r="K218" s="38">
        <v>13322880.0277</v>
      </c>
      <c r="M218" s="7"/>
      <c r="N218" s="5"/>
    </row>
    <row r="219" spans="1:12" ht="10.5" customHeight="1">
      <c r="A219" s="15" t="s">
        <v>1145</v>
      </c>
      <c r="B219" s="1">
        <v>79721</v>
      </c>
      <c r="C219" s="2" t="s">
        <v>903</v>
      </c>
      <c r="D219" s="9" t="s">
        <v>904</v>
      </c>
      <c r="E219" s="9" t="s">
        <v>894</v>
      </c>
      <c r="F219" s="9" t="s">
        <v>9</v>
      </c>
      <c r="G219" s="10">
        <v>44056</v>
      </c>
      <c r="H219" s="38">
        <v>0</v>
      </c>
      <c r="I219" s="38">
        <v>8393126.5434</v>
      </c>
      <c r="J219" s="38">
        <v>-628096</v>
      </c>
      <c r="K219" s="38">
        <v>7765030.543400001</v>
      </c>
      <c r="L219" s="6"/>
    </row>
    <row r="220" spans="1:15" ht="10.5" customHeight="1">
      <c r="A220" s="6" t="s">
        <v>845</v>
      </c>
      <c r="B220" s="1">
        <v>79275</v>
      </c>
      <c r="C220" s="2" t="s">
        <v>670</v>
      </c>
      <c r="D220" s="9" t="s">
        <v>671</v>
      </c>
      <c r="E220" s="9" t="s">
        <v>669</v>
      </c>
      <c r="F220" s="9" t="s">
        <v>20</v>
      </c>
      <c r="G220" s="10">
        <v>43795</v>
      </c>
      <c r="H220" s="38">
        <v>6375390.3858</v>
      </c>
      <c r="I220" s="38">
        <v>0</v>
      </c>
      <c r="J220" s="38">
        <v>-50000</v>
      </c>
      <c r="K220" s="38">
        <v>6325390.3858</v>
      </c>
      <c r="N220" s="14"/>
      <c r="O220" s="14"/>
    </row>
    <row r="221" spans="1:15" ht="10.5" customHeight="1">
      <c r="A221" s="6" t="s">
        <v>845</v>
      </c>
      <c r="B221" s="1">
        <v>66842</v>
      </c>
      <c r="C221" s="2" t="s">
        <v>759</v>
      </c>
      <c r="D221" s="9" t="s">
        <v>760</v>
      </c>
      <c r="E221" s="9" t="s">
        <v>761</v>
      </c>
      <c r="F221" s="9" t="s">
        <v>3</v>
      </c>
      <c r="G221" s="10">
        <v>42705</v>
      </c>
      <c r="H221" s="38">
        <v>218751</v>
      </c>
      <c r="I221" s="38">
        <v>-165636</v>
      </c>
      <c r="J221" s="38">
        <v>-53115</v>
      </c>
      <c r="K221" s="38">
        <f>+H221+I221+J221</f>
        <v>0</v>
      </c>
      <c r="N221" s="14"/>
      <c r="O221" s="14"/>
    </row>
    <row r="222" spans="1:14" ht="10.5" customHeight="1">
      <c r="A222" s="6" t="s">
        <v>555</v>
      </c>
      <c r="B222" s="1">
        <v>78818</v>
      </c>
      <c r="C222" s="2" t="s">
        <v>531</v>
      </c>
      <c r="D222" s="9" t="s">
        <v>532</v>
      </c>
      <c r="E222" s="9" t="s">
        <v>19</v>
      </c>
      <c r="F222" s="9" t="s">
        <v>20</v>
      </c>
      <c r="G222" s="10">
        <v>43636</v>
      </c>
      <c r="H222" s="38">
        <v>10502758.2452</v>
      </c>
      <c r="I222" s="38">
        <v>0</v>
      </c>
      <c r="J222" s="38">
        <v>0</v>
      </c>
      <c r="K222" s="38">
        <v>10502758.2452</v>
      </c>
      <c r="M222" s="7"/>
      <c r="N222" s="5"/>
    </row>
    <row r="223" spans="1:11" ht="10.5" customHeight="1">
      <c r="A223" s="6" t="s">
        <v>556</v>
      </c>
      <c r="B223" s="1">
        <v>65685</v>
      </c>
      <c r="C223" s="2" t="s">
        <v>483</v>
      </c>
      <c r="D223" s="9" t="s">
        <v>484</v>
      </c>
      <c r="E223" s="9" t="s">
        <v>94</v>
      </c>
      <c r="F223" s="9" t="s">
        <v>23</v>
      </c>
      <c r="G223" s="10">
        <v>41198</v>
      </c>
      <c r="H223" s="38">
        <v>19653.69</v>
      </c>
      <c r="I223" s="38">
        <v>0</v>
      </c>
      <c r="J223" s="38">
        <v>0</v>
      </c>
      <c r="K223" s="38">
        <v>19653.69</v>
      </c>
    </row>
    <row r="224" spans="1:12" ht="10.5" customHeight="1">
      <c r="A224" s="15" t="s">
        <v>1145</v>
      </c>
      <c r="B224" s="1">
        <v>79847</v>
      </c>
      <c r="C224" s="2" t="s">
        <v>905</v>
      </c>
      <c r="D224" s="9" t="s">
        <v>906</v>
      </c>
      <c r="E224" s="9" t="s">
        <v>894</v>
      </c>
      <c r="F224" s="9" t="s">
        <v>24</v>
      </c>
      <c r="G224" s="10">
        <v>44195</v>
      </c>
      <c r="H224" s="38">
        <v>0</v>
      </c>
      <c r="I224" s="38">
        <v>10635069</v>
      </c>
      <c r="J224" s="38">
        <v>-1080220</v>
      </c>
      <c r="K224" s="38">
        <v>9554849</v>
      </c>
      <c r="L224" s="6"/>
    </row>
    <row r="225" spans="1:12" ht="10.5" customHeight="1">
      <c r="A225" s="15" t="s">
        <v>1145</v>
      </c>
      <c r="B225" s="1">
        <v>79079</v>
      </c>
      <c r="C225" s="2" t="s">
        <v>907</v>
      </c>
      <c r="D225" s="9" t="s">
        <v>908</v>
      </c>
      <c r="E225" s="9" t="s">
        <v>894</v>
      </c>
      <c r="F225" s="9" t="s">
        <v>38</v>
      </c>
      <c r="G225" s="10">
        <v>44180</v>
      </c>
      <c r="H225" s="38">
        <v>0</v>
      </c>
      <c r="I225" s="38">
        <v>9903976.9032</v>
      </c>
      <c r="J225" s="38">
        <v>-2381299</v>
      </c>
      <c r="K225" s="38">
        <v>7522677.9032000005</v>
      </c>
      <c r="L225" s="6"/>
    </row>
    <row r="226" spans="1:12" ht="10.5" customHeight="1">
      <c r="A226" s="6" t="s">
        <v>1141</v>
      </c>
      <c r="B226" s="1">
        <v>78581</v>
      </c>
      <c r="C226" s="2" t="s">
        <v>867</v>
      </c>
      <c r="D226" s="9" t="s">
        <v>868</v>
      </c>
      <c r="E226" s="9" t="s">
        <v>854</v>
      </c>
      <c r="F226" s="9" t="s">
        <v>13</v>
      </c>
      <c r="G226" s="10">
        <v>43305</v>
      </c>
      <c r="H226" s="38">
        <v>-8920000</v>
      </c>
      <c r="I226" s="38">
        <v>0</v>
      </c>
      <c r="J226" s="38">
        <v>0</v>
      </c>
      <c r="K226" s="38">
        <v>-8920000</v>
      </c>
      <c r="L226" s="6"/>
    </row>
    <row r="227" spans="1:15" ht="10.5" customHeight="1">
      <c r="A227" s="6" t="s">
        <v>845</v>
      </c>
      <c r="B227" s="1">
        <v>67268</v>
      </c>
      <c r="C227" s="2" t="s">
        <v>624</v>
      </c>
      <c r="D227" s="9" t="s">
        <v>625</v>
      </c>
      <c r="E227" s="9" t="s">
        <v>619</v>
      </c>
      <c r="F227" s="9" t="s">
        <v>8</v>
      </c>
      <c r="G227" s="10">
        <v>42793</v>
      </c>
      <c r="H227" s="38">
        <v>935283.05</v>
      </c>
      <c r="I227" s="38">
        <v>-332152</v>
      </c>
      <c r="J227" s="38">
        <v>-603131</v>
      </c>
      <c r="K227" s="38">
        <v>0.05</v>
      </c>
      <c r="N227" s="14"/>
      <c r="O227" s="14"/>
    </row>
    <row r="228" spans="1:14" ht="10.5" customHeight="1">
      <c r="A228" s="6" t="s">
        <v>555</v>
      </c>
      <c r="B228" s="1">
        <v>64937</v>
      </c>
      <c r="C228" s="2" t="s">
        <v>100</v>
      </c>
      <c r="D228" s="9" t="s">
        <v>101</v>
      </c>
      <c r="E228" s="9" t="s">
        <v>102</v>
      </c>
      <c r="F228" s="9" t="s">
        <v>23</v>
      </c>
      <c r="G228" s="10">
        <v>42346</v>
      </c>
      <c r="H228" s="38">
        <v>823477.06</v>
      </c>
      <c r="I228" s="38">
        <v>0</v>
      </c>
      <c r="J228" s="38">
        <v>0</v>
      </c>
      <c r="K228" s="38">
        <v>823477.06</v>
      </c>
      <c r="M228" s="7"/>
      <c r="N228" s="5"/>
    </row>
    <row r="229" spans="1:12" ht="10.5" customHeight="1">
      <c r="A229" s="6" t="s">
        <v>1141</v>
      </c>
      <c r="B229" s="1">
        <v>78760</v>
      </c>
      <c r="C229" s="2" t="s">
        <v>857</v>
      </c>
      <c r="D229" s="9" t="s">
        <v>858</v>
      </c>
      <c r="E229" s="9" t="s">
        <v>854</v>
      </c>
      <c r="F229" s="9" t="s">
        <v>13</v>
      </c>
      <c r="G229" s="10">
        <v>43397</v>
      </c>
      <c r="H229" s="38">
        <v>-14264548</v>
      </c>
      <c r="I229" s="38">
        <v>0</v>
      </c>
      <c r="J229" s="38">
        <v>0</v>
      </c>
      <c r="K229" s="38">
        <v>-14264548</v>
      </c>
      <c r="L229" s="6"/>
    </row>
    <row r="230" spans="1:14" ht="10.5" customHeight="1">
      <c r="A230" s="6" t="s">
        <v>555</v>
      </c>
      <c r="B230" s="1">
        <v>79159</v>
      </c>
      <c r="C230" s="2" t="s">
        <v>285</v>
      </c>
      <c r="D230" s="9" t="s">
        <v>286</v>
      </c>
      <c r="E230" s="9" t="s">
        <v>176</v>
      </c>
      <c r="F230" s="9" t="s">
        <v>22</v>
      </c>
      <c r="G230" s="10">
        <v>43812</v>
      </c>
      <c r="H230" s="38">
        <v>12360397.8123</v>
      </c>
      <c r="I230" s="38">
        <v>0</v>
      </c>
      <c r="J230" s="38">
        <v>-55000</v>
      </c>
      <c r="K230" s="38">
        <v>12305397.8123</v>
      </c>
      <c r="M230" s="7"/>
      <c r="N230" s="5"/>
    </row>
    <row r="231" spans="1:11" ht="10.5" customHeight="1">
      <c r="A231" s="6" t="s">
        <v>556</v>
      </c>
      <c r="B231" s="1">
        <v>79230</v>
      </c>
      <c r="C231" s="2" t="s">
        <v>525</v>
      </c>
      <c r="D231" s="9" t="s">
        <v>526</v>
      </c>
      <c r="E231" s="9" t="s">
        <v>99</v>
      </c>
      <c r="F231" s="9" t="s">
        <v>38</v>
      </c>
      <c r="G231" s="10">
        <v>44133</v>
      </c>
      <c r="H231" s="38">
        <v>0</v>
      </c>
      <c r="I231" s="38">
        <v>2850900.4564</v>
      </c>
      <c r="J231" s="38">
        <v>-570180</v>
      </c>
      <c r="K231" s="38">
        <v>2280720.4564</v>
      </c>
    </row>
    <row r="232" spans="1:12" ht="10.5" customHeight="1">
      <c r="A232" s="6" t="s">
        <v>1141</v>
      </c>
      <c r="B232" s="1">
        <v>67539</v>
      </c>
      <c r="C232" s="2" t="s">
        <v>1087</v>
      </c>
      <c r="D232" s="9" t="s">
        <v>1088</v>
      </c>
      <c r="E232" s="9" t="s">
        <v>1082</v>
      </c>
      <c r="F232" s="9" t="s">
        <v>11</v>
      </c>
      <c r="G232" s="10">
        <v>42726</v>
      </c>
      <c r="H232" s="38">
        <v>159993</v>
      </c>
      <c r="I232" s="38">
        <v>0</v>
      </c>
      <c r="J232" s="38">
        <v>0</v>
      </c>
      <c r="K232" s="38">
        <f>H232+I232+J232</f>
        <v>159993</v>
      </c>
      <c r="L232" s="6"/>
    </row>
    <row r="233" spans="1:12" ht="10.5" customHeight="1">
      <c r="A233" s="6" t="s">
        <v>1141</v>
      </c>
      <c r="B233" s="1">
        <v>61757</v>
      </c>
      <c r="C233" s="2" t="s">
        <v>1007</v>
      </c>
      <c r="D233" s="9" t="s">
        <v>1008</v>
      </c>
      <c r="E233" s="9" t="s">
        <v>996</v>
      </c>
      <c r="F233" s="9" t="s">
        <v>964</v>
      </c>
      <c r="G233" s="10">
        <v>38141</v>
      </c>
      <c r="H233" s="38">
        <v>181235.79</v>
      </c>
      <c r="I233" s="38">
        <v>0</v>
      </c>
      <c r="J233" s="38">
        <v>0</v>
      </c>
      <c r="K233" s="38">
        <v>181235.79</v>
      </c>
      <c r="L233" s="6"/>
    </row>
    <row r="234" spans="1:12" ht="10.5" customHeight="1">
      <c r="A234" s="15" t="s">
        <v>1145</v>
      </c>
      <c r="B234" s="1">
        <v>79546</v>
      </c>
      <c r="C234" s="2" t="s">
        <v>909</v>
      </c>
      <c r="D234" s="9" t="s">
        <v>910</v>
      </c>
      <c r="E234" s="9" t="s">
        <v>894</v>
      </c>
      <c r="F234" s="9" t="s">
        <v>80</v>
      </c>
      <c r="G234" s="10">
        <v>44180</v>
      </c>
      <c r="H234" s="38">
        <v>0</v>
      </c>
      <c r="I234" s="38">
        <v>13760099.0524</v>
      </c>
      <c r="J234" s="38">
        <v>-2697020</v>
      </c>
      <c r="K234" s="38">
        <f>I234+J234</f>
        <v>11063079.0524</v>
      </c>
      <c r="L234" s="6"/>
    </row>
    <row r="235" spans="1:15" ht="10.5" customHeight="1">
      <c r="A235" s="6" t="s">
        <v>845</v>
      </c>
      <c r="B235" s="1">
        <v>78511</v>
      </c>
      <c r="C235" s="2" t="s">
        <v>655</v>
      </c>
      <c r="D235" s="9" t="s">
        <v>656</v>
      </c>
      <c r="E235" s="9" t="s">
        <v>652</v>
      </c>
      <c r="F235" s="9" t="s">
        <v>38</v>
      </c>
      <c r="G235" s="10">
        <v>43776</v>
      </c>
      <c r="H235" s="38">
        <v>7143605.8456</v>
      </c>
      <c r="I235" s="38">
        <v>0</v>
      </c>
      <c r="J235" s="38">
        <v>0</v>
      </c>
      <c r="K235" s="38">
        <v>7143605.8456</v>
      </c>
      <c r="N235" s="14"/>
      <c r="O235" s="14"/>
    </row>
    <row r="236" spans="1:12" ht="10.5" customHeight="1">
      <c r="A236" s="6" t="s">
        <v>1141</v>
      </c>
      <c r="B236" s="1">
        <v>78122</v>
      </c>
      <c r="C236" s="2" t="s">
        <v>849</v>
      </c>
      <c r="D236" s="9" t="s">
        <v>850</v>
      </c>
      <c r="E236" s="9" t="s">
        <v>851</v>
      </c>
      <c r="F236" s="9" t="s">
        <v>13</v>
      </c>
      <c r="G236" s="10">
        <v>43054</v>
      </c>
      <c r="H236" s="38">
        <v>-7730000</v>
      </c>
      <c r="I236" s="38">
        <v>0</v>
      </c>
      <c r="J236" s="38">
        <v>-5500000</v>
      </c>
      <c r="K236" s="38">
        <v>-13230000</v>
      </c>
      <c r="L236" s="6"/>
    </row>
    <row r="237" spans="1:14" ht="10.5" customHeight="1">
      <c r="A237" s="6" t="s">
        <v>555</v>
      </c>
      <c r="B237" s="1">
        <v>67845</v>
      </c>
      <c r="C237" s="2" t="s">
        <v>382</v>
      </c>
      <c r="D237" s="9" t="s">
        <v>383</v>
      </c>
      <c r="E237" s="9" t="s">
        <v>384</v>
      </c>
      <c r="F237" s="9" t="s">
        <v>22</v>
      </c>
      <c r="G237" s="10">
        <v>43011</v>
      </c>
      <c r="H237" s="38">
        <v>8672576.77</v>
      </c>
      <c r="I237" s="38">
        <v>0</v>
      </c>
      <c r="J237" s="38">
        <v>-1909607</v>
      </c>
      <c r="K237" s="38">
        <v>6762969.77</v>
      </c>
      <c r="M237" s="7"/>
      <c r="N237" s="5"/>
    </row>
    <row r="238" spans="1:14" ht="10.5" customHeight="1">
      <c r="A238" s="6" t="s">
        <v>555</v>
      </c>
      <c r="B238" s="1">
        <v>67654</v>
      </c>
      <c r="C238" s="2" t="s">
        <v>243</v>
      </c>
      <c r="D238" s="9" t="s">
        <v>244</v>
      </c>
      <c r="E238" s="9" t="s">
        <v>124</v>
      </c>
      <c r="F238" s="9" t="s">
        <v>23</v>
      </c>
      <c r="G238" s="10">
        <v>42704</v>
      </c>
      <c r="H238" s="38">
        <v>905445.83</v>
      </c>
      <c r="I238" s="38">
        <v>-773066</v>
      </c>
      <c r="J238" s="38">
        <v>-132379.83</v>
      </c>
      <c r="K238" s="38">
        <f>SUM(H238:J238)</f>
        <v>0</v>
      </c>
      <c r="L238" s="6"/>
      <c r="M238" s="7"/>
      <c r="N238" s="5"/>
    </row>
    <row r="239" spans="1:15" ht="10.5" customHeight="1">
      <c r="A239" s="6" t="s">
        <v>845</v>
      </c>
      <c r="B239" s="1">
        <v>67308</v>
      </c>
      <c r="C239" s="2" t="s">
        <v>750</v>
      </c>
      <c r="D239" s="9" t="s">
        <v>751</v>
      </c>
      <c r="E239" s="9" t="s">
        <v>741</v>
      </c>
      <c r="F239" s="9" t="s">
        <v>23</v>
      </c>
      <c r="G239" s="10">
        <v>42965</v>
      </c>
      <c r="H239" s="38">
        <v>78524.02</v>
      </c>
      <c r="I239" s="38">
        <v>88243</v>
      </c>
      <c r="J239" s="38">
        <v>-166767</v>
      </c>
      <c r="K239" s="38">
        <v>0.02</v>
      </c>
      <c r="N239" s="14"/>
      <c r="O239" s="14"/>
    </row>
    <row r="240" spans="1:11" ht="10.5" customHeight="1">
      <c r="A240" s="6" t="s">
        <v>556</v>
      </c>
      <c r="B240" s="1">
        <v>66399</v>
      </c>
      <c r="C240" s="2" t="s">
        <v>469</v>
      </c>
      <c r="D240" s="9" t="s">
        <v>470</v>
      </c>
      <c r="E240" s="9" t="s">
        <v>113</v>
      </c>
      <c r="F240" s="9" t="s">
        <v>63</v>
      </c>
      <c r="G240" s="10">
        <v>41915</v>
      </c>
      <c r="H240" s="38">
        <v>62572.87</v>
      </c>
      <c r="I240" s="38">
        <v>0</v>
      </c>
      <c r="J240" s="38">
        <v>0</v>
      </c>
      <c r="K240" s="38">
        <v>62572.87</v>
      </c>
    </row>
    <row r="241" spans="1:12" ht="10.5" customHeight="1">
      <c r="A241" s="6" t="s">
        <v>1141</v>
      </c>
      <c r="B241" s="1">
        <v>63091</v>
      </c>
      <c r="C241" s="2" t="s">
        <v>1049</v>
      </c>
      <c r="D241" s="9" t="s">
        <v>1050</v>
      </c>
      <c r="E241" s="9" t="s">
        <v>1044</v>
      </c>
      <c r="F241" s="9" t="s">
        <v>12</v>
      </c>
      <c r="G241" s="10">
        <v>39079</v>
      </c>
      <c r="H241" s="38">
        <v>48197</v>
      </c>
      <c r="I241" s="38">
        <v>0</v>
      </c>
      <c r="J241" s="38">
        <v>0</v>
      </c>
      <c r="K241" s="38">
        <v>48197</v>
      </c>
      <c r="L241" s="6"/>
    </row>
    <row r="242" spans="1:14" ht="10.5" customHeight="1">
      <c r="A242" s="6" t="s">
        <v>555</v>
      </c>
      <c r="B242" s="1">
        <v>66196</v>
      </c>
      <c r="C242" s="2" t="s">
        <v>467</v>
      </c>
      <c r="D242" s="9" t="s">
        <v>468</v>
      </c>
      <c r="E242" s="9" t="s">
        <v>53</v>
      </c>
      <c r="F242" s="11"/>
      <c r="G242" s="10">
        <v>42349</v>
      </c>
      <c r="H242" s="38">
        <v>416032</v>
      </c>
      <c r="I242" s="38">
        <v>0</v>
      </c>
      <c r="J242" s="38">
        <v>0</v>
      </c>
      <c r="K242" s="38">
        <v>416032</v>
      </c>
      <c r="L242" s="6"/>
      <c r="M242" s="7"/>
      <c r="N242" s="5"/>
    </row>
    <row r="243" spans="1:12" ht="10.5" customHeight="1">
      <c r="A243" s="6" t="s">
        <v>1141</v>
      </c>
      <c r="B243" s="1">
        <v>60278</v>
      </c>
      <c r="C243" s="2" t="s">
        <v>947</v>
      </c>
      <c r="D243" s="9" t="s">
        <v>948</v>
      </c>
      <c r="E243" s="9" t="s">
        <v>946</v>
      </c>
      <c r="F243" s="9" t="s">
        <v>31</v>
      </c>
      <c r="G243" s="10">
        <v>36503</v>
      </c>
      <c r="H243" s="38">
        <v>143040</v>
      </c>
      <c r="I243" s="38">
        <v>0</v>
      </c>
      <c r="J243" s="38">
        <v>0</v>
      </c>
      <c r="K243" s="38">
        <v>143040</v>
      </c>
      <c r="L243" s="6"/>
    </row>
    <row r="244" spans="1:11" ht="10.5" customHeight="1">
      <c r="A244" s="6" t="s">
        <v>556</v>
      </c>
      <c r="B244" s="1">
        <v>66703</v>
      </c>
      <c r="C244" s="2" t="s">
        <v>181</v>
      </c>
      <c r="D244" s="9" t="s">
        <v>182</v>
      </c>
      <c r="E244" s="9" t="s">
        <v>113</v>
      </c>
      <c r="F244" s="9" t="s">
        <v>0</v>
      </c>
      <c r="G244" s="10">
        <v>42181</v>
      </c>
      <c r="H244" s="38">
        <v>504814.12</v>
      </c>
      <c r="I244" s="38">
        <v>0</v>
      </c>
      <c r="J244" s="38">
        <v>-504814.12</v>
      </c>
      <c r="K244" s="38">
        <v>0</v>
      </c>
    </row>
    <row r="245" spans="1:11" ht="10.5" customHeight="1">
      <c r="A245" s="6" t="s">
        <v>556</v>
      </c>
      <c r="B245" s="1">
        <v>79714</v>
      </c>
      <c r="C245" s="2" t="s">
        <v>170</v>
      </c>
      <c r="D245" s="9" t="s">
        <v>171</v>
      </c>
      <c r="E245" s="9" t="s">
        <v>7</v>
      </c>
      <c r="F245" s="9" t="s">
        <v>38</v>
      </c>
      <c r="G245" s="10">
        <v>44085</v>
      </c>
      <c r="H245" s="38">
        <v>0</v>
      </c>
      <c r="I245" s="38">
        <v>4747650.1875</v>
      </c>
      <c r="J245" s="38">
        <v>-740246</v>
      </c>
      <c r="K245" s="38">
        <v>4007404.1875</v>
      </c>
    </row>
    <row r="246" spans="1:14" ht="10.5" customHeight="1">
      <c r="A246" s="6" t="s">
        <v>555</v>
      </c>
      <c r="B246" s="1">
        <v>79744</v>
      </c>
      <c r="C246" s="2" t="s">
        <v>501</v>
      </c>
      <c r="D246" s="9" t="s">
        <v>502</v>
      </c>
      <c r="E246" s="9" t="s">
        <v>221</v>
      </c>
      <c r="F246" s="9" t="s">
        <v>25</v>
      </c>
      <c r="G246" s="10">
        <v>44071</v>
      </c>
      <c r="H246" s="38">
        <v>0</v>
      </c>
      <c r="I246" s="38">
        <v>13994911.387699999</v>
      </c>
      <c r="J246" s="38">
        <v>-1981623</v>
      </c>
      <c r="K246" s="38">
        <v>12013288.387699999</v>
      </c>
      <c r="M246" s="7"/>
      <c r="N246" s="5"/>
    </row>
    <row r="247" spans="1:14" ht="10.5" customHeight="1">
      <c r="A247" s="6" t="s">
        <v>555</v>
      </c>
      <c r="B247" s="1">
        <v>67465</v>
      </c>
      <c r="C247" s="2" t="s">
        <v>17</v>
      </c>
      <c r="D247" s="9" t="s">
        <v>18</v>
      </c>
      <c r="E247" s="9" t="s">
        <v>19</v>
      </c>
      <c r="F247" s="9" t="s">
        <v>11</v>
      </c>
      <c r="G247" s="10">
        <v>44175</v>
      </c>
      <c r="H247" s="38">
        <v>0</v>
      </c>
      <c r="I247" s="38">
        <v>11112634.5254</v>
      </c>
      <c r="J247" s="38">
        <v>-1724018</v>
      </c>
      <c r="K247" s="38">
        <v>9388616.5254</v>
      </c>
      <c r="M247" s="7"/>
      <c r="N247" s="5"/>
    </row>
    <row r="248" spans="1:15" ht="10.5" customHeight="1">
      <c r="A248" s="6" t="s">
        <v>845</v>
      </c>
      <c r="B248" s="1">
        <v>79460</v>
      </c>
      <c r="C248" s="2" t="s">
        <v>1144</v>
      </c>
      <c r="D248" s="9" t="s">
        <v>1143</v>
      </c>
      <c r="E248" s="9" t="s">
        <v>1142</v>
      </c>
      <c r="F248" s="9" t="s">
        <v>9</v>
      </c>
      <c r="G248" s="10"/>
      <c r="H248" s="38">
        <v>0</v>
      </c>
      <c r="I248" s="38">
        <v>11961924</v>
      </c>
      <c r="J248" s="38">
        <v>-1196861</v>
      </c>
      <c r="K248" s="38">
        <v>10765063</v>
      </c>
      <c r="N248" s="14"/>
      <c r="O248" s="14"/>
    </row>
    <row r="249" spans="1:14" ht="10.5" customHeight="1">
      <c r="A249" s="6" t="s">
        <v>555</v>
      </c>
      <c r="B249" s="1">
        <v>67523</v>
      </c>
      <c r="C249" s="2" t="s">
        <v>545</v>
      </c>
      <c r="D249" s="9" t="s">
        <v>546</v>
      </c>
      <c r="E249" s="9" t="s">
        <v>19</v>
      </c>
      <c r="F249" s="9" t="s">
        <v>14</v>
      </c>
      <c r="G249" s="10">
        <v>43672</v>
      </c>
      <c r="H249" s="38">
        <v>11638848.9942</v>
      </c>
      <c r="I249" s="38">
        <v>0</v>
      </c>
      <c r="J249" s="38">
        <v>-3051795</v>
      </c>
      <c r="K249" s="38">
        <v>8587053.994199999</v>
      </c>
      <c r="M249" s="7"/>
      <c r="N249" s="5"/>
    </row>
    <row r="250" spans="1:15" ht="10.5" customHeight="1">
      <c r="A250" s="6" t="s">
        <v>845</v>
      </c>
      <c r="B250" s="1">
        <v>78647</v>
      </c>
      <c r="C250" s="2" t="s">
        <v>788</v>
      </c>
      <c r="D250" s="9" t="s">
        <v>789</v>
      </c>
      <c r="E250" s="9" t="s">
        <v>790</v>
      </c>
      <c r="F250" s="9" t="s">
        <v>80</v>
      </c>
      <c r="G250" s="10">
        <v>44158</v>
      </c>
      <c r="H250" s="38">
        <v>0</v>
      </c>
      <c r="I250" s="38">
        <v>9824168</v>
      </c>
      <c r="J250" s="38">
        <v>-962204</v>
      </c>
      <c r="K250" s="38">
        <v>8861964</v>
      </c>
      <c r="N250" s="14"/>
      <c r="O250" s="14"/>
    </row>
    <row r="251" spans="1:15" ht="10.5" customHeight="1">
      <c r="A251" s="6" t="s">
        <v>845</v>
      </c>
      <c r="B251" s="1">
        <v>67122</v>
      </c>
      <c r="C251" s="2" t="s">
        <v>633</v>
      </c>
      <c r="D251" s="9" t="s">
        <v>634</v>
      </c>
      <c r="E251" s="9" t="s">
        <v>630</v>
      </c>
      <c r="F251" s="9" t="s">
        <v>3</v>
      </c>
      <c r="G251" s="10">
        <v>42368</v>
      </c>
      <c r="H251" s="38">
        <v>2819928.07</v>
      </c>
      <c r="I251" s="38">
        <v>965394</v>
      </c>
      <c r="J251" s="38">
        <v>-1706172</v>
      </c>
      <c r="K251" s="38">
        <v>2079150.07</v>
      </c>
      <c r="N251" s="14"/>
      <c r="O251" s="14"/>
    </row>
    <row r="252" spans="1:12" ht="10.5" customHeight="1">
      <c r="A252" s="6" t="s">
        <v>1141</v>
      </c>
      <c r="B252" s="1">
        <v>79059</v>
      </c>
      <c r="C252" s="2" t="s">
        <v>869</v>
      </c>
      <c r="D252" s="9" t="s">
        <v>870</v>
      </c>
      <c r="E252" s="9" t="s">
        <v>854</v>
      </c>
      <c r="F252" s="9" t="s">
        <v>13</v>
      </c>
      <c r="G252" s="10">
        <v>43566</v>
      </c>
      <c r="H252" s="38">
        <v>-26965000</v>
      </c>
      <c r="I252" s="38">
        <v>0</v>
      </c>
      <c r="J252" s="38">
        <v>0</v>
      </c>
      <c r="K252" s="38">
        <v>-26965000</v>
      </c>
      <c r="L252" s="6"/>
    </row>
    <row r="253" spans="1:14" ht="10.5" customHeight="1">
      <c r="A253" s="6" t="s">
        <v>555</v>
      </c>
      <c r="B253" s="1">
        <v>79310</v>
      </c>
      <c r="C253" s="2" t="s">
        <v>355</v>
      </c>
      <c r="D253" s="9" t="s">
        <v>356</v>
      </c>
      <c r="E253" s="9" t="s">
        <v>282</v>
      </c>
      <c r="F253" s="9" t="s">
        <v>8</v>
      </c>
      <c r="G253" s="10">
        <v>43951</v>
      </c>
      <c r="H253" s="38">
        <v>0</v>
      </c>
      <c r="I253" s="38">
        <v>7887126.208500001</v>
      </c>
      <c r="J253" s="38">
        <v>-1393646</v>
      </c>
      <c r="K253" s="38">
        <v>6493480.208500001</v>
      </c>
      <c r="M253" s="7"/>
      <c r="N253" s="5"/>
    </row>
    <row r="254" spans="1:14" ht="10.5" customHeight="1">
      <c r="A254" s="6" t="s">
        <v>555</v>
      </c>
      <c r="B254" s="1">
        <v>78983</v>
      </c>
      <c r="C254" s="2" t="s">
        <v>257</v>
      </c>
      <c r="D254" s="9" t="s">
        <v>258</v>
      </c>
      <c r="E254" s="9" t="s">
        <v>48</v>
      </c>
      <c r="F254" s="9" t="s">
        <v>22</v>
      </c>
      <c r="G254" s="10">
        <v>43725</v>
      </c>
      <c r="H254" s="38">
        <v>8934548</v>
      </c>
      <c r="I254" s="38">
        <v>0</v>
      </c>
      <c r="J254" s="38">
        <v>0</v>
      </c>
      <c r="K254" s="38">
        <v>8934548</v>
      </c>
      <c r="M254" s="7"/>
      <c r="N254" s="5"/>
    </row>
    <row r="255" spans="1:13" ht="10.5" customHeight="1">
      <c r="A255" s="6" t="s">
        <v>1141</v>
      </c>
      <c r="B255" s="1">
        <v>60572</v>
      </c>
      <c r="C255" s="2" t="s">
        <v>972</v>
      </c>
      <c r="D255" s="9" t="s">
        <v>973</v>
      </c>
      <c r="E255" s="9" t="s">
        <v>965</v>
      </c>
      <c r="F255" s="9" t="s">
        <v>10</v>
      </c>
      <c r="G255" s="10">
        <v>37239</v>
      </c>
      <c r="H255" s="38">
        <v>269951</v>
      </c>
      <c r="I255" s="38">
        <v>0</v>
      </c>
      <c r="J255" s="38">
        <v>-269951</v>
      </c>
      <c r="K255" s="38">
        <v>0</v>
      </c>
      <c r="L255" s="6"/>
      <c r="M255" s="13"/>
    </row>
    <row r="256" spans="1:11" ht="10.5" customHeight="1">
      <c r="A256" s="6" t="s">
        <v>556</v>
      </c>
      <c r="B256" s="1">
        <v>79303</v>
      </c>
      <c r="C256" s="2" t="s">
        <v>408</v>
      </c>
      <c r="D256" s="9" t="s">
        <v>409</v>
      </c>
      <c r="E256" s="9" t="s">
        <v>99</v>
      </c>
      <c r="F256" s="9" t="s">
        <v>8</v>
      </c>
      <c r="G256" s="10">
        <v>43886</v>
      </c>
      <c r="H256" s="38">
        <v>0</v>
      </c>
      <c r="I256" s="38">
        <v>2765628.7394</v>
      </c>
      <c r="J256" s="38">
        <v>-1011127</v>
      </c>
      <c r="K256" s="38">
        <v>1754501.7394</v>
      </c>
    </row>
    <row r="257" spans="1:15" ht="10.5" customHeight="1">
      <c r="A257" s="6" t="s">
        <v>845</v>
      </c>
      <c r="B257" s="1">
        <v>66705</v>
      </c>
      <c r="C257" s="2" t="s">
        <v>799</v>
      </c>
      <c r="D257" s="9" t="s">
        <v>800</v>
      </c>
      <c r="E257" s="9" t="s">
        <v>801</v>
      </c>
      <c r="F257" s="9" t="s">
        <v>0</v>
      </c>
      <c r="G257" s="10">
        <v>43069</v>
      </c>
      <c r="H257" s="38">
        <v>103000.1087</v>
      </c>
      <c r="I257" s="38">
        <v>0</v>
      </c>
      <c r="J257" s="38">
        <v>-103000</v>
      </c>
      <c r="K257" s="38">
        <v>0.10869999999999999</v>
      </c>
      <c r="N257" s="14"/>
      <c r="O257" s="14"/>
    </row>
    <row r="258" spans="1:14" ht="10.5" customHeight="1">
      <c r="A258" s="6" t="s">
        <v>555</v>
      </c>
      <c r="B258" s="1">
        <v>79293</v>
      </c>
      <c r="C258" s="2" t="s">
        <v>549</v>
      </c>
      <c r="D258" s="9" t="s">
        <v>550</v>
      </c>
      <c r="E258" s="9" t="s">
        <v>176</v>
      </c>
      <c r="F258" s="9" t="s">
        <v>63</v>
      </c>
      <c r="G258" s="10">
        <v>44069</v>
      </c>
      <c r="H258" s="38">
        <v>0</v>
      </c>
      <c r="I258" s="38">
        <v>7060501.649900001</v>
      </c>
      <c r="J258" s="38">
        <v>-1412100</v>
      </c>
      <c r="K258" s="38">
        <v>5648401.649900001</v>
      </c>
      <c r="M258" s="7"/>
      <c r="N258" s="5"/>
    </row>
    <row r="259" spans="1:15" ht="10.5" customHeight="1">
      <c r="A259" s="6" t="s">
        <v>845</v>
      </c>
      <c r="B259" s="1">
        <v>79137</v>
      </c>
      <c r="C259" s="2" t="s">
        <v>566</v>
      </c>
      <c r="D259" s="9" t="s">
        <v>567</v>
      </c>
      <c r="E259" s="9" t="s">
        <v>568</v>
      </c>
      <c r="F259" s="9" t="s">
        <v>20</v>
      </c>
      <c r="G259" s="10">
        <v>43893</v>
      </c>
      <c r="H259" s="38">
        <v>0</v>
      </c>
      <c r="I259" s="38">
        <v>14338566</v>
      </c>
      <c r="J259" s="38">
        <v>-2232897</v>
      </c>
      <c r="K259" s="38">
        <v>12105669</v>
      </c>
      <c r="N259" s="14"/>
      <c r="O259" s="14"/>
    </row>
    <row r="260" spans="1:12" ht="10.5" customHeight="1">
      <c r="A260" s="6" t="s">
        <v>1141</v>
      </c>
      <c r="B260" s="1">
        <v>63088</v>
      </c>
      <c r="C260" s="2" t="s">
        <v>1033</v>
      </c>
      <c r="D260" s="9" t="s">
        <v>1034</v>
      </c>
      <c r="E260" s="9" t="s">
        <v>1024</v>
      </c>
      <c r="F260" s="9" t="s">
        <v>10</v>
      </c>
      <c r="G260" s="10">
        <v>39188</v>
      </c>
      <c r="H260" s="38">
        <v>136934</v>
      </c>
      <c r="I260" s="38">
        <v>0</v>
      </c>
      <c r="J260" s="38">
        <v>0</v>
      </c>
      <c r="K260" s="38">
        <v>136934</v>
      </c>
      <c r="L260" s="6"/>
    </row>
    <row r="261" spans="1:15" ht="10.5" customHeight="1">
      <c r="A261" s="6" t="s">
        <v>845</v>
      </c>
      <c r="B261" s="1">
        <v>66338</v>
      </c>
      <c r="C261" s="2" t="s">
        <v>692</v>
      </c>
      <c r="D261" s="9" t="s">
        <v>693</v>
      </c>
      <c r="E261" s="9" t="s">
        <v>677</v>
      </c>
      <c r="F261" s="9" t="s">
        <v>4</v>
      </c>
      <c r="G261" s="10">
        <v>42550</v>
      </c>
      <c r="H261" s="38">
        <v>42100.2888</v>
      </c>
      <c r="I261" s="38">
        <v>114230</v>
      </c>
      <c r="J261" s="38">
        <v>0</v>
      </c>
      <c r="K261" s="38">
        <f>+H261+I261+J261</f>
        <v>156330.2888</v>
      </c>
      <c r="N261" s="14"/>
      <c r="O261" s="14"/>
    </row>
    <row r="262" spans="1:12" ht="10.5" customHeight="1">
      <c r="A262" s="6" t="s">
        <v>1141</v>
      </c>
      <c r="B262" s="1">
        <v>79144</v>
      </c>
      <c r="C262" s="2" t="s">
        <v>1123</v>
      </c>
      <c r="D262" s="9" t="s">
        <v>1124</v>
      </c>
      <c r="E262" s="9" t="s">
        <v>1125</v>
      </c>
      <c r="F262" s="9" t="s">
        <v>3</v>
      </c>
      <c r="G262" s="10">
        <v>43817</v>
      </c>
      <c r="H262" s="38">
        <v>22516183</v>
      </c>
      <c r="I262" s="38">
        <v>0</v>
      </c>
      <c r="J262" s="38">
        <v>-22000</v>
      </c>
      <c r="K262" s="38">
        <v>22494183</v>
      </c>
      <c r="L262" s="6"/>
    </row>
    <row r="263" spans="1:12" ht="10.5" customHeight="1">
      <c r="A263" s="6" t="s">
        <v>1141</v>
      </c>
      <c r="B263" s="1">
        <v>68012</v>
      </c>
      <c r="C263" s="2" t="s">
        <v>1108</v>
      </c>
      <c r="D263" s="9" t="s">
        <v>1109</v>
      </c>
      <c r="E263" s="9" t="s">
        <v>1110</v>
      </c>
      <c r="F263" s="9" t="s">
        <v>3</v>
      </c>
      <c r="G263" s="10">
        <v>43096</v>
      </c>
      <c r="H263" s="38">
        <v>12010541.19</v>
      </c>
      <c r="I263" s="38">
        <v>0</v>
      </c>
      <c r="J263" s="38">
        <v>-11820541</v>
      </c>
      <c r="K263" s="38">
        <v>190000.19</v>
      </c>
      <c r="L263" s="6"/>
    </row>
    <row r="264" spans="1:15" ht="10.5" customHeight="1">
      <c r="A264" s="6" t="s">
        <v>845</v>
      </c>
      <c r="B264" s="1">
        <v>67994</v>
      </c>
      <c r="C264" s="2" t="s">
        <v>772</v>
      </c>
      <c r="D264" s="9" t="s">
        <v>773</v>
      </c>
      <c r="E264" s="9" t="s">
        <v>771</v>
      </c>
      <c r="F264" s="9" t="s">
        <v>3</v>
      </c>
      <c r="G264" s="10">
        <v>43069</v>
      </c>
      <c r="H264" s="38">
        <v>14168152.4379</v>
      </c>
      <c r="I264" s="38">
        <v>0</v>
      </c>
      <c r="J264" s="38">
        <v>-12659984</v>
      </c>
      <c r="K264" s="38">
        <v>1508168.4379</v>
      </c>
      <c r="N264" s="14"/>
      <c r="O264" s="14"/>
    </row>
    <row r="265" spans="1:15" ht="10.5" customHeight="1">
      <c r="A265" s="6" t="s">
        <v>845</v>
      </c>
      <c r="B265" s="1">
        <v>68021</v>
      </c>
      <c r="C265" s="2" t="s">
        <v>778</v>
      </c>
      <c r="D265" s="9" t="s">
        <v>779</v>
      </c>
      <c r="E265" s="9" t="s">
        <v>780</v>
      </c>
      <c r="F265" s="9" t="s">
        <v>3</v>
      </c>
      <c r="G265" s="10">
        <v>43524</v>
      </c>
      <c r="H265" s="38">
        <v>7611240.83</v>
      </c>
      <c r="I265" s="38">
        <v>0</v>
      </c>
      <c r="J265" s="38">
        <v>0</v>
      </c>
      <c r="K265" s="38">
        <v>7611240.83</v>
      </c>
      <c r="N265" s="14"/>
      <c r="O265" s="14"/>
    </row>
    <row r="266" spans="1:15" ht="10.5" customHeight="1">
      <c r="A266" s="6" t="s">
        <v>845</v>
      </c>
      <c r="B266" s="1">
        <v>67970</v>
      </c>
      <c r="C266" s="2" t="s">
        <v>646</v>
      </c>
      <c r="D266" s="9" t="s">
        <v>647</v>
      </c>
      <c r="E266" s="9" t="s">
        <v>637</v>
      </c>
      <c r="F266" s="9" t="s">
        <v>3</v>
      </c>
      <c r="G266" s="10">
        <v>43083</v>
      </c>
      <c r="H266" s="38">
        <v>18785271</v>
      </c>
      <c r="I266" s="38">
        <v>0</v>
      </c>
      <c r="J266" s="38">
        <v>0</v>
      </c>
      <c r="K266" s="38">
        <v>18785271</v>
      </c>
      <c r="N266" s="14"/>
      <c r="O266" s="14"/>
    </row>
    <row r="267" spans="1:12" ht="10.5" customHeight="1">
      <c r="A267" s="6" t="s">
        <v>1141</v>
      </c>
      <c r="B267" s="1">
        <v>62497</v>
      </c>
      <c r="C267" s="2" t="s">
        <v>1035</v>
      </c>
      <c r="D267" s="9" t="s">
        <v>1036</v>
      </c>
      <c r="E267" s="9" t="s">
        <v>1024</v>
      </c>
      <c r="F267" s="9" t="s">
        <v>31</v>
      </c>
      <c r="G267" s="10">
        <v>38705</v>
      </c>
      <c r="H267" s="38">
        <v>102269</v>
      </c>
      <c r="I267" s="38">
        <v>0</v>
      </c>
      <c r="J267" s="38">
        <v>0</v>
      </c>
      <c r="K267" s="38">
        <v>102269</v>
      </c>
      <c r="L267" s="6"/>
    </row>
    <row r="268" spans="1:15" ht="10.5" customHeight="1">
      <c r="A268" s="6" t="s">
        <v>845</v>
      </c>
      <c r="B268" s="1">
        <v>79648</v>
      </c>
      <c r="C268" s="2" t="s">
        <v>696</v>
      </c>
      <c r="D268" s="9" t="s">
        <v>697</v>
      </c>
      <c r="E268" s="9" t="s">
        <v>677</v>
      </c>
      <c r="F268" s="9" t="s">
        <v>64</v>
      </c>
      <c r="G268" s="10">
        <v>44084</v>
      </c>
      <c r="H268" s="38">
        <v>0</v>
      </c>
      <c r="I268" s="38">
        <v>13124587.41</v>
      </c>
      <c r="J268" s="38">
        <v>-405000</v>
      </c>
      <c r="K268" s="38">
        <v>12719587.41</v>
      </c>
      <c r="N268" s="14"/>
      <c r="O268" s="14"/>
    </row>
    <row r="269" spans="1:12" ht="10.5" customHeight="1">
      <c r="A269" s="6" t="s">
        <v>1141</v>
      </c>
      <c r="B269" s="1">
        <v>63899</v>
      </c>
      <c r="C269" s="2" t="s">
        <v>1060</v>
      </c>
      <c r="D269" s="9" t="s">
        <v>1061</v>
      </c>
      <c r="E269" s="9" t="s">
        <v>1057</v>
      </c>
      <c r="F269" s="9" t="s">
        <v>12</v>
      </c>
      <c r="G269" s="10">
        <v>39811</v>
      </c>
      <c r="H269" s="38">
        <v>15870.75</v>
      </c>
      <c r="I269" s="38">
        <v>0</v>
      </c>
      <c r="J269" s="38">
        <v>0</v>
      </c>
      <c r="K269" s="38">
        <v>15870.75</v>
      </c>
      <c r="L269" s="6"/>
    </row>
    <row r="270" spans="1:12" ht="10.5" customHeight="1">
      <c r="A270" s="6" t="s">
        <v>1141</v>
      </c>
      <c r="B270" s="1">
        <v>60377</v>
      </c>
      <c r="C270" s="2" t="s">
        <v>949</v>
      </c>
      <c r="D270" s="9" t="s">
        <v>950</v>
      </c>
      <c r="E270" s="9" t="s">
        <v>946</v>
      </c>
      <c r="F270" s="9" t="s">
        <v>942</v>
      </c>
      <c r="G270" s="10">
        <v>36860</v>
      </c>
      <c r="H270" s="38">
        <v>82366</v>
      </c>
      <c r="I270" s="38">
        <v>0</v>
      </c>
      <c r="J270" s="38">
        <v>0</v>
      </c>
      <c r="K270" s="38">
        <v>82366</v>
      </c>
      <c r="L270" s="6"/>
    </row>
    <row r="271" spans="1:15" ht="10.5" customHeight="1">
      <c r="A271" s="6" t="s">
        <v>845</v>
      </c>
      <c r="B271" s="1">
        <v>67385</v>
      </c>
      <c r="C271" s="2" t="s">
        <v>694</v>
      </c>
      <c r="D271" s="9" t="s">
        <v>695</v>
      </c>
      <c r="E271" s="9" t="s">
        <v>677</v>
      </c>
      <c r="F271" s="9" t="s">
        <v>4</v>
      </c>
      <c r="G271" s="10">
        <v>42915</v>
      </c>
      <c r="H271" s="38">
        <v>31924369.8676</v>
      </c>
      <c r="I271" s="38">
        <v>0</v>
      </c>
      <c r="J271" s="38">
        <v>-28329282</v>
      </c>
      <c r="K271" s="38">
        <v>3595087.8676</v>
      </c>
      <c r="N271" s="14"/>
      <c r="O271" s="14"/>
    </row>
    <row r="272" spans="1:14" ht="10.5" customHeight="1">
      <c r="A272" s="6" t="s">
        <v>555</v>
      </c>
      <c r="B272" s="1">
        <v>78462</v>
      </c>
      <c r="C272" s="2" t="s">
        <v>341</v>
      </c>
      <c r="D272" s="9" t="s">
        <v>341</v>
      </c>
      <c r="E272" s="9" t="s">
        <v>180</v>
      </c>
      <c r="F272" s="9" t="s">
        <v>68</v>
      </c>
      <c r="G272" s="10">
        <v>43287</v>
      </c>
      <c r="H272" s="38">
        <v>9080776</v>
      </c>
      <c r="I272" s="38">
        <v>-62857</v>
      </c>
      <c r="J272" s="38">
        <v>-9017919</v>
      </c>
      <c r="K272" s="38">
        <f>SUM(H272:J272)</f>
        <v>0</v>
      </c>
      <c r="M272" s="7"/>
      <c r="N272" s="5"/>
    </row>
    <row r="273" spans="1:14" ht="10.5" customHeight="1">
      <c r="A273" s="6" t="s">
        <v>555</v>
      </c>
      <c r="B273" s="1">
        <v>78227</v>
      </c>
      <c r="C273" s="2" t="s">
        <v>513</v>
      </c>
      <c r="D273" s="9" t="s">
        <v>514</v>
      </c>
      <c r="E273" s="9" t="s">
        <v>124</v>
      </c>
      <c r="F273" s="9" t="s">
        <v>24</v>
      </c>
      <c r="G273" s="10">
        <v>43409</v>
      </c>
      <c r="H273" s="38">
        <v>8715185.511699999</v>
      </c>
      <c r="I273" s="38">
        <v>0</v>
      </c>
      <c r="J273" s="38">
        <v>-5025483</v>
      </c>
      <c r="K273" s="38">
        <v>3689702.5117</v>
      </c>
      <c r="M273" s="7"/>
      <c r="N273" s="5"/>
    </row>
    <row r="274" spans="1:11" ht="10.5" customHeight="1">
      <c r="A274" s="6" t="s">
        <v>556</v>
      </c>
      <c r="B274" s="1">
        <v>78190</v>
      </c>
      <c r="C274" s="2" t="s">
        <v>35</v>
      </c>
      <c r="D274" s="9" t="s">
        <v>36</v>
      </c>
      <c r="E274" s="9" t="s">
        <v>37</v>
      </c>
      <c r="F274" s="9" t="s">
        <v>27</v>
      </c>
      <c r="G274" s="10">
        <v>43390</v>
      </c>
      <c r="H274" s="38">
        <v>1610383.0214</v>
      </c>
      <c r="I274" s="38">
        <v>0</v>
      </c>
      <c r="J274" s="38">
        <v>-1026950</v>
      </c>
      <c r="K274" s="38">
        <v>583433.0214</v>
      </c>
    </row>
    <row r="275" spans="1:22" ht="10.5" customHeight="1">
      <c r="A275" s="15" t="s">
        <v>1145</v>
      </c>
      <c r="B275" s="18">
        <v>79489</v>
      </c>
      <c r="C275" s="16" t="s">
        <v>1146</v>
      </c>
      <c r="D275" s="16" t="s">
        <v>1147</v>
      </c>
      <c r="E275" s="16" t="s">
        <v>1148</v>
      </c>
      <c r="F275" s="16" t="s">
        <v>3</v>
      </c>
      <c r="G275" s="17">
        <v>44054</v>
      </c>
      <c r="H275" s="38">
        <v>0</v>
      </c>
      <c r="I275" s="38">
        <v>41542347</v>
      </c>
      <c r="J275" s="38">
        <f>-5931352-245000</f>
        <v>-6176352</v>
      </c>
      <c r="K275" s="38">
        <f>SUM(H275:J275)</f>
        <v>35365995</v>
      </c>
      <c r="L275" s="16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1:15" ht="10.5" customHeight="1">
      <c r="A276" s="6" t="s">
        <v>845</v>
      </c>
      <c r="B276" s="1">
        <v>67986</v>
      </c>
      <c r="C276" s="2" t="s">
        <v>762</v>
      </c>
      <c r="D276" s="9" t="s">
        <v>763</v>
      </c>
      <c r="E276" s="9" t="s">
        <v>761</v>
      </c>
      <c r="F276" s="9" t="s">
        <v>80</v>
      </c>
      <c r="G276" s="10">
        <v>43244</v>
      </c>
      <c r="H276" s="38">
        <v>9203781</v>
      </c>
      <c r="I276" s="38">
        <v>0</v>
      </c>
      <c r="J276" s="38">
        <v>-9053781</v>
      </c>
      <c r="K276" s="38">
        <v>150000</v>
      </c>
      <c r="N276" s="14"/>
      <c r="O276" s="14"/>
    </row>
    <row r="277" spans="1:14" ht="10.5" customHeight="1">
      <c r="A277" s="6" t="s">
        <v>555</v>
      </c>
      <c r="B277" s="1">
        <v>66083</v>
      </c>
      <c r="C277" s="2" t="s">
        <v>200</v>
      </c>
      <c r="D277" s="9" t="s">
        <v>201</v>
      </c>
      <c r="E277" s="9" t="s">
        <v>21</v>
      </c>
      <c r="F277" s="9" t="s">
        <v>9</v>
      </c>
      <c r="G277" s="10">
        <v>41782</v>
      </c>
      <c r="H277" s="38">
        <v>45533.7534</v>
      </c>
      <c r="I277" s="38">
        <v>0</v>
      </c>
      <c r="J277" s="38">
        <v>0</v>
      </c>
      <c r="K277" s="38">
        <v>45533.7534</v>
      </c>
      <c r="M277" s="7"/>
      <c r="N277" s="5"/>
    </row>
    <row r="278" spans="1:15" ht="10.5" customHeight="1">
      <c r="A278" s="6" t="s">
        <v>845</v>
      </c>
      <c r="B278" s="1">
        <v>68009</v>
      </c>
      <c r="C278" s="2" t="s">
        <v>710</v>
      </c>
      <c r="D278" s="9" t="s">
        <v>711</v>
      </c>
      <c r="E278" s="9" t="s">
        <v>677</v>
      </c>
      <c r="F278" s="9" t="s">
        <v>3</v>
      </c>
      <c r="G278" s="10">
        <v>42978</v>
      </c>
      <c r="H278" s="38">
        <v>187426.11</v>
      </c>
      <c r="I278" s="38">
        <v>416875</v>
      </c>
      <c r="J278" s="38">
        <v>-604301</v>
      </c>
      <c r="K278" s="38">
        <v>0.11</v>
      </c>
      <c r="N278" s="14"/>
      <c r="O278" s="14"/>
    </row>
    <row r="279" spans="1:14" ht="10.5" customHeight="1">
      <c r="A279" s="6" t="s">
        <v>555</v>
      </c>
      <c r="B279" s="1">
        <v>79765</v>
      </c>
      <c r="C279" s="2" t="s">
        <v>368</v>
      </c>
      <c r="D279" s="9" t="s">
        <v>369</v>
      </c>
      <c r="E279" s="9" t="s">
        <v>19</v>
      </c>
      <c r="F279" s="9" t="s">
        <v>38</v>
      </c>
      <c r="G279" s="10">
        <v>44119</v>
      </c>
      <c r="H279" s="38">
        <v>0</v>
      </c>
      <c r="I279" s="38">
        <v>6614606.473200001</v>
      </c>
      <c r="J279" s="38">
        <v>-1029861</v>
      </c>
      <c r="K279" s="38">
        <v>5584745.473200001</v>
      </c>
      <c r="M279" s="7"/>
      <c r="N279" s="5"/>
    </row>
    <row r="280" spans="1:12" ht="10.5" customHeight="1">
      <c r="A280" s="6" t="s">
        <v>1141</v>
      </c>
      <c r="B280" s="1">
        <v>78649</v>
      </c>
      <c r="C280" s="2" t="s">
        <v>1118</v>
      </c>
      <c r="D280" s="9" t="s">
        <v>1119</v>
      </c>
      <c r="E280" s="9" t="s">
        <v>1120</v>
      </c>
      <c r="F280" s="9" t="s">
        <v>9</v>
      </c>
      <c r="G280" s="10">
        <v>43413</v>
      </c>
      <c r="H280" s="38">
        <v>11222561.924</v>
      </c>
      <c r="I280" s="38">
        <v>0</v>
      </c>
      <c r="J280" s="38">
        <v>-11082562</v>
      </c>
      <c r="K280" s="38">
        <v>139999.924</v>
      </c>
      <c r="L280" s="6"/>
    </row>
    <row r="281" spans="1:13" ht="10.5" customHeight="1">
      <c r="A281" s="6" t="s">
        <v>1141</v>
      </c>
      <c r="B281" s="1">
        <v>78268</v>
      </c>
      <c r="C281" s="2" t="s">
        <v>1111</v>
      </c>
      <c r="D281" s="9" t="s">
        <v>1112</v>
      </c>
      <c r="E281" s="9" t="s">
        <v>1110</v>
      </c>
      <c r="F281" s="9" t="s">
        <v>9</v>
      </c>
      <c r="G281" s="10">
        <v>43159</v>
      </c>
      <c r="H281" s="38">
        <f>16754853.66+4172342</f>
        <v>20927195.66</v>
      </c>
      <c r="I281" s="38">
        <v>0</v>
      </c>
      <c r="J281" s="38">
        <f>-16544854-4172342</f>
        <v>-20717196</v>
      </c>
      <c r="K281" s="38">
        <f>H281+I281+J281</f>
        <v>209999.66000000015</v>
      </c>
      <c r="L281" s="6"/>
      <c r="M281" s="6"/>
    </row>
    <row r="282" spans="1:14" ht="10.5" customHeight="1">
      <c r="A282" s="6" t="s">
        <v>555</v>
      </c>
      <c r="B282" s="1">
        <v>67721</v>
      </c>
      <c r="C282" s="2" t="s">
        <v>362</v>
      </c>
      <c r="D282" s="9" t="s">
        <v>363</v>
      </c>
      <c r="E282" s="9" t="s">
        <v>162</v>
      </c>
      <c r="F282" s="9" t="s">
        <v>9</v>
      </c>
      <c r="G282" s="10">
        <v>42936</v>
      </c>
      <c r="H282" s="38">
        <v>221928.0502</v>
      </c>
      <c r="I282" s="38">
        <v>0</v>
      </c>
      <c r="J282" s="38">
        <v>0</v>
      </c>
      <c r="K282" s="38">
        <v>221928.0502</v>
      </c>
      <c r="L282" s="6"/>
      <c r="M282" s="7"/>
      <c r="N282" s="5"/>
    </row>
    <row r="283" spans="1:14" ht="10.5" customHeight="1">
      <c r="A283" s="6" t="s">
        <v>555</v>
      </c>
      <c r="B283" s="1">
        <v>67589</v>
      </c>
      <c r="C283" s="2" t="s">
        <v>95</v>
      </c>
      <c r="D283" s="9" t="s">
        <v>96</v>
      </c>
      <c r="E283" s="9" t="s">
        <v>26</v>
      </c>
      <c r="F283" s="9" t="s">
        <v>64</v>
      </c>
      <c r="G283" s="10">
        <v>42839</v>
      </c>
      <c r="H283" s="38">
        <v>12383415.22</v>
      </c>
      <c r="I283" s="38">
        <v>621442</v>
      </c>
      <c r="J283" s="38">
        <v>-12896534</v>
      </c>
      <c r="K283" s="38">
        <f>SUM(H283:J283)</f>
        <v>108323.22000000067</v>
      </c>
      <c r="L283" s="6"/>
      <c r="M283" s="7"/>
      <c r="N283" s="5"/>
    </row>
    <row r="284" spans="1:15" ht="10.5" customHeight="1">
      <c r="A284" s="6" t="s">
        <v>845</v>
      </c>
      <c r="B284" s="1">
        <v>79184</v>
      </c>
      <c r="C284" s="2" t="s">
        <v>582</v>
      </c>
      <c r="D284" s="9" t="s">
        <v>583</v>
      </c>
      <c r="E284" s="9" t="s">
        <v>584</v>
      </c>
      <c r="F284" s="9" t="s">
        <v>38</v>
      </c>
      <c r="G284" s="10">
        <v>43829</v>
      </c>
      <c r="H284" s="38">
        <v>6201796.8685</v>
      </c>
      <c r="I284" s="38">
        <v>0</v>
      </c>
      <c r="J284" s="38">
        <v>-55000</v>
      </c>
      <c r="K284" s="38">
        <v>6146796.8685</v>
      </c>
      <c r="N284" s="14"/>
      <c r="O284" s="14"/>
    </row>
    <row r="285" spans="1:12" ht="10.5" customHeight="1">
      <c r="A285" s="6" t="s">
        <v>1141</v>
      </c>
      <c r="B285" s="1">
        <v>63784</v>
      </c>
      <c r="C285" s="2" t="s">
        <v>1051</v>
      </c>
      <c r="D285" s="9" t="s">
        <v>1052</v>
      </c>
      <c r="E285" s="9" t="s">
        <v>1044</v>
      </c>
      <c r="F285" s="9" t="s">
        <v>10</v>
      </c>
      <c r="G285" s="10">
        <v>39583</v>
      </c>
      <c r="H285" s="38">
        <v>40700</v>
      </c>
      <c r="I285" s="38">
        <v>0</v>
      </c>
      <c r="J285" s="38">
        <v>0</v>
      </c>
      <c r="K285" s="38">
        <v>40700</v>
      </c>
      <c r="L285" s="6"/>
    </row>
    <row r="286" spans="1:12" ht="10.5" customHeight="1">
      <c r="A286" s="6" t="s">
        <v>1141</v>
      </c>
      <c r="B286" s="1">
        <v>78551</v>
      </c>
      <c r="C286" s="2" t="s">
        <v>859</v>
      </c>
      <c r="D286" s="9" t="s">
        <v>860</v>
      </c>
      <c r="E286" s="9" t="s">
        <v>854</v>
      </c>
      <c r="F286" s="9" t="s">
        <v>13</v>
      </c>
      <c r="G286" s="10">
        <v>43483</v>
      </c>
      <c r="H286" s="38">
        <v>-10250000</v>
      </c>
      <c r="I286" s="38">
        <v>0</v>
      </c>
      <c r="J286" s="38">
        <v>0</v>
      </c>
      <c r="K286" s="38">
        <v>-10250000</v>
      </c>
      <c r="L286" s="6"/>
    </row>
    <row r="287" spans="1:11" ht="10.5" customHeight="1">
      <c r="A287" s="6" t="s">
        <v>556</v>
      </c>
      <c r="B287" s="1">
        <v>78832</v>
      </c>
      <c r="C287" s="2" t="s">
        <v>494</v>
      </c>
      <c r="D287" s="9" t="s">
        <v>495</v>
      </c>
      <c r="E287" s="9" t="s">
        <v>37</v>
      </c>
      <c r="F287" s="9" t="s">
        <v>63</v>
      </c>
      <c r="G287" s="10">
        <v>43727</v>
      </c>
      <c r="H287" s="38">
        <v>9752243.7861</v>
      </c>
      <c r="I287" s="38">
        <v>0</v>
      </c>
      <c r="J287" s="38">
        <v>0</v>
      </c>
      <c r="K287" s="38">
        <v>9752243.7861</v>
      </c>
    </row>
    <row r="288" spans="1:11" ht="10.5" customHeight="1">
      <c r="A288" s="6" t="s">
        <v>556</v>
      </c>
      <c r="B288" s="1">
        <v>67978</v>
      </c>
      <c r="C288" s="2" t="s">
        <v>273</v>
      </c>
      <c r="D288" s="9" t="s">
        <v>274</v>
      </c>
      <c r="E288" s="9" t="s">
        <v>37</v>
      </c>
      <c r="F288" s="9" t="s">
        <v>63</v>
      </c>
      <c r="G288" s="10">
        <v>43727</v>
      </c>
      <c r="H288" s="38">
        <v>12556376.1252</v>
      </c>
      <c r="I288" s="38">
        <v>0</v>
      </c>
      <c r="J288" s="38">
        <v>0</v>
      </c>
      <c r="K288" s="38">
        <v>12556376.1252</v>
      </c>
    </row>
    <row r="289" spans="1:12" ht="10.5" customHeight="1">
      <c r="A289" s="6" t="s">
        <v>1141</v>
      </c>
      <c r="B289" s="1">
        <v>60378</v>
      </c>
      <c r="C289" s="2" t="s">
        <v>951</v>
      </c>
      <c r="D289" s="9" t="s">
        <v>952</v>
      </c>
      <c r="E289" s="9" t="s">
        <v>946</v>
      </c>
      <c r="F289" s="9" t="s">
        <v>942</v>
      </c>
      <c r="G289" s="10">
        <v>36872</v>
      </c>
      <c r="H289" s="38">
        <v>24043</v>
      </c>
      <c r="I289" s="38">
        <v>0</v>
      </c>
      <c r="J289" s="38">
        <v>0</v>
      </c>
      <c r="K289" s="38">
        <v>24043</v>
      </c>
      <c r="L289" s="6"/>
    </row>
    <row r="290" spans="1:14" ht="10.5" customHeight="1">
      <c r="A290" s="6" t="s">
        <v>555</v>
      </c>
      <c r="B290" s="1">
        <v>78788</v>
      </c>
      <c r="C290" s="2" t="s">
        <v>378</v>
      </c>
      <c r="D290" s="9" t="s">
        <v>379</v>
      </c>
      <c r="E290" s="9" t="s">
        <v>19</v>
      </c>
      <c r="F290" s="9" t="s">
        <v>31</v>
      </c>
      <c r="G290" s="10">
        <v>43818</v>
      </c>
      <c r="H290" s="38">
        <v>14391450.168</v>
      </c>
      <c r="I290" s="38">
        <v>0</v>
      </c>
      <c r="J290" s="38">
        <v>0</v>
      </c>
      <c r="K290" s="38">
        <v>14391450.168</v>
      </c>
      <c r="M290" s="7"/>
      <c r="N290" s="5"/>
    </row>
    <row r="291" spans="1:15" ht="10.5" customHeight="1">
      <c r="A291" s="6" t="s">
        <v>845</v>
      </c>
      <c r="B291" s="1">
        <v>66776</v>
      </c>
      <c r="C291" s="2" t="s">
        <v>820</v>
      </c>
      <c r="D291" s="9" t="s">
        <v>821</v>
      </c>
      <c r="E291" s="9" t="s">
        <v>822</v>
      </c>
      <c r="F291" s="9" t="s">
        <v>20</v>
      </c>
      <c r="G291" s="10">
        <v>42348</v>
      </c>
      <c r="H291" s="38">
        <v>250000.04</v>
      </c>
      <c r="I291" s="38">
        <v>0</v>
      </c>
      <c r="J291" s="38">
        <v>0</v>
      </c>
      <c r="K291" s="38">
        <v>250000.04</v>
      </c>
      <c r="N291" s="14"/>
      <c r="O291" s="14"/>
    </row>
    <row r="292" spans="1:15" ht="10.5" customHeight="1">
      <c r="A292" s="6" t="s">
        <v>845</v>
      </c>
      <c r="B292" s="1">
        <v>67404</v>
      </c>
      <c r="C292" s="2" t="s">
        <v>818</v>
      </c>
      <c r="D292" s="9" t="s">
        <v>819</v>
      </c>
      <c r="E292" s="9" t="s">
        <v>811</v>
      </c>
      <c r="F292" s="9" t="s">
        <v>64</v>
      </c>
      <c r="G292" s="10">
        <v>42634</v>
      </c>
      <c r="H292" s="38">
        <v>211215.36</v>
      </c>
      <c r="I292" s="38">
        <v>0</v>
      </c>
      <c r="J292" s="38">
        <v>0</v>
      </c>
      <c r="K292" s="38">
        <v>211215.36</v>
      </c>
      <c r="N292" s="14"/>
      <c r="O292" s="14"/>
    </row>
    <row r="293" spans="1:11" ht="10.5" customHeight="1">
      <c r="A293" s="6" t="s">
        <v>556</v>
      </c>
      <c r="B293" s="1">
        <v>79522</v>
      </c>
      <c r="C293" s="2" t="s">
        <v>81</v>
      </c>
      <c r="D293" s="9" t="s">
        <v>82</v>
      </c>
      <c r="E293" s="9" t="s">
        <v>83</v>
      </c>
      <c r="F293" s="9" t="s">
        <v>64</v>
      </c>
      <c r="G293" s="10">
        <v>44005</v>
      </c>
      <c r="H293" s="38">
        <v>0</v>
      </c>
      <c r="I293" s="38">
        <v>12277682.067400001</v>
      </c>
      <c r="J293" s="38">
        <v>-2563429</v>
      </c>
      <c r="K293" s="38">
        <v>9714253.067400001</v>
      </c>
    </row>
    <row r="294" spans="1:14" ht="10.5" customHeight="1">
      <c r="A294" s="6" t="s">
        <v>555</v>
      </c>
      <c r="B294" s="1">
        <v>66847</v>
      </c>
      <c r="C294" s="2" t="s">
        <v>172</v>
      </c>
      <c r="D294" s="9" t="s">
        <v>173</v>
      </c>
      <c r="E294" s="9" t="s">
        <v>19</v>
      </c>
      <c r="F294" s="9" t="s">
        <v>11</v>
      </c>
      <c r="G294" s="10">
        <v>43692</v>
      </c>
      <c r="H294" s="38">
        <v>10428460.5311</v>
      </c>
      <c r="I294" s="38">
        <v>0</v>
      </c>
      <c r="J294" s="38">
        <v>0</v>
      </c>
      <c r="K294" s="38">
        <v>10428460.5311</v>
      </c>
      <c r="M294" s="7"/>
      <c r="N294" s="5"/>
    </row>
    <row r="295" spans="1:14" ht="10.5" customHeight="1">
      <c r="A295" s="6" t="s">
        <v>555</v>
      </c>
      <c r="B295" s="1">
        <v>78867</v>
      </c>
      <c r="C295" s="2" t="s">
        <v>498</v>
      </c>
      <c r="D295" s="9" t="s">
        <v>499</v>
      </c>
      <c r="E295" s="9" t="s">
        <v>500</v>
      </c>
      <c r="F295" s="9" t="s">
        <v>23</v>
      </c>
      <c r="G295" s="10">
        <v>43745</v>
      </c>
      <c r="H295" s="38">
        <v>13944293</v>
      </c>
      <c r="I295" s="38">
        <v>0</v>
      </c>
      <c r="J295" s="38">
        <v>0</v>
      </c>
      <c r="K295" s="38">
        <v>13944293</v>
      </c>
      <c r="M295" s="7"/>
      <c r="N295" s="5"/>
    </row>
    <row r="296" spans="1:14" ht="10.5" customHeight="1">
      <c r="A296" s="6" t="s">
        <v>555</v>
      </c>
      <c r="B296" s="1">
        <v>78082</v>
      </c>
      <c r="C296" s="2" t="s">
        <v>401</v>
      </c>
      <c r="D296" s="9" t="s">
        <v>402</v>
      </c>
      <c r="E296" s="9" t="s">
        <v>403</v>
      </c>
      <c r="F296" s="9" t="s">
        <v>23</v>
      </c>
      <c r="G296" s="10">
        <v>43348</v>
      </c>
      <c r="H296" s="38">
        <v>9186691.7292</v>
      </c>
      <c r="I296" s="38">
        <v>0</v>
      </c>
      <c r="J296" s="38">
        <v>-9160119.01</v>
      </c>
      <c r="K296" s="38">
        <v>26572.7192</v>
      </c>
      <c r="M296" s="7"/>
      <c r="N296" s="5"/>
    </row>
    <row r="297" spans="1:15" ht="10.5" customHeight="1">
      <c r="A297" s="6" t="s">
        <v>845</v>
      </c>
      <c r="B297" s="1">
        <v>65851</v>
      </c>
      <c r="C297" s="2" t="s">
        <v>700</v>
      </c>
      <c r="D297" s="9" t="s">
        <v>701</v>
      </c>
      <c r="E297" s="9" t="s">
        <v>677</v>
      </c>
      <c r="F297" s="11"/>
      <c r="G297" s="10">
        <v>42061</v>
      </c>
      <c r="H297" s="38">
        <v>606212.39</v>
      </c>
      <c r="I297" s="38">
        <v>-95573</v>
      </c>
      <c r="J297" s="38">
        <v>-510639</v>
      </c>
      <c r="K297" s="38">
        <v>0.39</v>
      </c>
      <c r="N297" s="14"/>
      <c r="O297" s="14"/>
    </row>
    <row r="298" spans="1:14" ht="10.5" customHeight="1">
      <c r="A298" s="6" t="s">
        <v>555</v>
      </c>
      <c r="B298" s="1">
        <v>60112</v>
      </c>
      <c r="C298" s="2" t="s">
        <v>267</v>
      </c>
      <c r="D298" s="9" t="s">
        <v>268</v>
      </c>
      <c r="E298" s="9" t="s">
        <v>269</v>
      </c>
      <c r="F298" s="9" t="s">
        <v>4</v>
      </c>
      <c r="G298" s="10">
        <v>36109</v>
      </c>
      <c r="H298" s="38">
        <v>363823</v>
      </c>
      <c r="I298" s="38">
        <v>0</v>
      </c>
      <c r="J298" s="38">
        <v>0</v>
      </c>
      <c r="K298" s="38">
        <v>363823</v>
      </c>
      <c r="M298" s="7"/>
      <c r="N298" s="5"/>
    </row>
    <row r="299" spans="1:11" ht="10.5" customHeight="1">
      <c r="A299" s="6" t="s">
        <v>556</v>
      </c>
      <c r="B299" s="1">
        <v>62857</v>
      </c>
      <c r="C299" s="2" t="s">
        <v>404</v>
      </c>
      <c r="D299" s="9" t="s">
        <v>405</v>
      </c>
      <c r="E299" s="9" t="s">
        <v>58</v>
      </c>
      <c r="F299" s="9" t="s">
        <v>0</v>
      </c>
      <c r="G299" s="10">
        <v>39080</v>
      </c>
      <c r="H299" s="38">
        <v>283062</v>
      </c>
      <c r="I299" s="38">
        <v>0</v>
      </c>
      <c r="J299" s="38">
        <v>0</v>
      </c>
      <c r="K299" s="38">
        <v>283062</v>
      </c>
    </row>
    <row r="300" spans="1:11" ht="10.5" customHeight="1">
      <c r="A300" s="6" t="s">
        <v>556</v>
      </c>
      <c r="B300" s="1">
        <v>67979</v>
      </c>
      <c r="C300" s="2" t="s">
        <v>191</v>
      </c>
      <c r="D300" s="9" t="s">
        <v>192</v>
      </c>
      <c r="E300" s="9" t="s">
        <v>193</v>
      </c>
      <c r="F300" s="9" t="s">
        <v>2</v>
      </c>
      <c r="G300" s="10">
        <v>43972</v>
      </c>
      <c r="H300" s="38">
        <v>0</v>
      </c>
      <c r="I300" s="38">
        <v>5672123.6309</v>
      </c>
      <c r="J300" s="38">
        <v>-1038084</v>
      </c>
      <c r="K300" s="38">
        <v>4634039.630899999</v>
      </c>
    </row>
    <row r="301" spans="1:11" ht="10.5" customHeight="1">
      <c r="A301" s="6" t="s">
        <v>556</v>
      </c>
      <c r="B301" s="1">
        <v>78519</v>
      </c>
      <c r="C301" s="2" t="s">
        <v>431</v>
      </c>
      <c r="D301" s="9" t="s">
        <v>432</v>
      </c>
      <c r="E301" s="9" t="s">
        <v>99</v>
      </c>
      <c r="F301" s="9" t="s">
        <v>63</v>
      </c>
      <c r="G301" s="10">
        <v>43777</v>
      </c>
      <c r="H301" s="38">
        <v>4538603.8991</v>
      </c>
      <c r="I301" s="38">
        <v>0</v>
      </c>
      <c r="J301" s="38">
        <v>0</v>
      </c>
      <c r="K301" s="38">
        <v>4538603.8991</v>
      </c>
    </row>
    <row r="302" spans="1:11" ht="10.5" customHeight="1">
      <c r="A302" s="6" t="s">
        <v>556</v>
      </c>
      <c r="B302" s="1">
        <v>79016</v>
      </c>
      <c r="C302" s="2" t="s">
        <v>194</v>
      </c>
      <c r="D302" s="9" t="s">
        <v>195</v>
      </c>
      <c r="E302" s="9" t="s">
        <v>99</v>
      </c>
      <c r="F302" s="9" t="s">
        <v>63</v>
      </c>
      <c r="G302" s="10">
        <v>43921</v>
      </c>
      <c r="H302" s="38">
        <v>0</v>
      </c>
      <c r="I302" s="38">
        <v>2148332.1852</v>
      </c>
      <c r="J302" s="38">
        <v>-425833</v>
      </c>
      <c r="K302" s="38">
        <v>1722499.1852000002</v>
      </c>
    </row>
    <row r="303" spans="1:15" ht="10.5" customHeight="1">
      <c r="A303" s="6" t="s">
        <v>845</v>
      </c>
      <c r="B303" s="1">
        <v>78148</v>
      </c>
      <c r="C303" s="2" t="s">
        <v>562</v>
      </c>
      <c r="D303" s="9" t="s">
        <v>563</v>
      </c>
      <c r="E303" s="9" t="s">
        <v>559</v>
      </c>
      <c r="F303" s="9" t="s">
        <v>20</v>
      </c>
      <c r="G303" s="10">
        <v>43228</v>
      </c>
      <c r="H303" s="38">
        <v>8266531.35</v>
      </c>
      <c r="I303" s="38">
        <v>0</v>
      </c>
      <c r="J303" s="38">
        <v>-8137883</v>
      </c>
      <c r="K303" s="38">
        <v>128648.35</v>
      </c>
      <c r="N303" s="14"/>
      <c r="O303" s="14"/>
    </row>
    <row r="304" spans="1:11" ht="10.5" customHeight="1">
      <c r="A304" s="6" t="s">
        <v>556</v>
      </c>
      <c r="B304" s="1">
        <v>65903</v>
      </c>
      <c r="C304" s="2" t="s">
        <v>111</v>
      </c>
      <c r="D304" s="9" t="s">
        <v>112</v>
      </c>
      <c r="E304" s="9" t="s">
        <v>113</v>
      </c>
      <c r="F304" s="9" t="s">
        <v>24</v>
      </c>
      <c r="G304" s="10">
        <v>42191</v>
      </c>
      <c r="H304" s="38">
        <v>742772.73</v>
      </c>
      <c r="I304" s="38">
        <v>0</v>
      </c>
      <c r="J304" s="38">
        <v>0</v>
      </c>
      <c r="K304" s="38">
        <v>742772.73</v>
      </c>
    </row>
    <row r="305" spans="1:12" ht="10.5" customHeight="1">
      <c r="A305" s="6" t="s">
        <v>1141</v>
      </c>
      <c r="B305" s="1">
        <v>79002</v>
      </c>
      <c r="C305" s="2" t="s">
        <v>871</v>
      </c>
      <c r="D305" s="9" t="s">
        <v>872</v>
      </c>
      <c r="E305" s="9" t="s">
        <v>854</v>
      </c>
      <c r="F305" s="9" t="s">
        <v>13</v>
      </c>
      <c r="G305" s="10">
        <v>43642</v>
      </c>
      <c r="H305" s="38">
        <v>-34000000</v>
      </c>
      <c r="I305" s="38">
        <v>0</v>
      </c>
      <c r="J305" s="38">
        <v>0</v>
      </c>
      <c r="K305" s="38">
        <v>-34000000</v>
      </c>
      <c r="L305" s="6"/>
    </row>
    <row r="306" spans="1:14" ht="10.5" customHeight="1">
      <c r="A306" s="6" t="s">
        <v>555</v>
      </c>
      <c r="B306" s="1">
        <v>79488</v>
      </c>
      <c r="C306" s="2" t="s">
        <v>291</v>
      </c>
      <c r="D306" s="9" t="s">
        <v>292</v>
      </c>
      <c r="E306" s="9" t="s">
        <v>176</v>
      </c>
      <c r="F306" s="9" t="s">
        <v>9</v>
      </c>
      <c r="G306" s="10">
        <v>43980</v>
      </c>
      <c r="H306" s="38">
        <v>0</v>
      </c>
      <c r="I306" s="38">
        <v>11930164.1597</v>
      </c>
      <c r="J306" s="38">
        <v>-1837630</v>
      </c>
      <c r="K306" s="38">
        <v>10092534.1597</v>
      </c>
      <c r="M306" s="7"/>
      <c r="N306" s="5"/>
    </row>
    <row r="307" spans="1:14" ht="10.5" customHeight="1">
      <c r="A307" s="6" t="s">
        <v>555</v>
      </c>
      <c r="B307" s="1">
        <v>67739</v>
      </c>
      <c r="C307" s="2" t="s">
        <v>160</v>
      </c>
      <c r="D307" s="9" t="s">
        <v>161</v>
      </c>
      <c r="E307" s="9" t="s">
        <v>162</v>
      </c>
      <c r="F307" s="9" t="s">
        <v>25</v>
      </c>
      <c r="G307" s="10">
        <v>43097</v>
      </c>
      <c r="H307" s="38">
        <v>2743336.8965</v>
      </c>
      <c r="I307" s="38">
        <v>0</v>
      </c>
      <c r="J307" s="38">
        <v>0</v>
      </c>
      <c r="K307" s="38">
        <v>2743336.8965</v>
      </c>
      <c r="M307" s="7"/>
      <c r="N307" s="5"/>
    </row>
    <row r="308" spans="1:14" ht="10.5" customHeight="1">
      <c r="A308" s="6" t="s">
        <v>555</v>
      </c>
      <c r="B308" s="1">
        <v>63546</v>
      </c>
      <c r="C308" s="2" t="s">
        <v>248</v>
      </c>
      <c r="D308" s="9" t="s">
        <v>249</v>
      </c>
      <c r="E308" s="9" t="s">
        <v>250</v>
      </c>
      <c r="F308" s="9" t="s">
        <v>25</v>
      </c>
      <c r="G308" s="10">
        <v>39736</v>
      </c>
      <c r="H308" s="38">
        <v>24002</v>
      </c>
      <c r="I308" s="38">
        <v>0</v>
      </c>
      <c r="J308" s="38">
        <v>0</v>
      </c>
      <c r="K308" s="38">
        <v>24002</v>
      </c>
      <c r="M308" s="7"/>
      <c r="N308" s="5"/>
    </row>
    <row r="309" spans="1:15" ht="10.5" customHeight="1">
      <c r="A309" s="6" t="s">
        <v>845</v>
      </c>
      <c r="B309" s="1">
        <v>67641</v>
      </c>
      <c r="C309" s="2" t="s">
        <v>764</v>
      </c>
      <c r="D309" s="9" t="s">
        <v>765</v>
      </c>
      <c r="E309" s="9" t="s">
        <v>761</v>
      </c>
      <c r="F309" s="9" t="s">
        <v>22</v>
      </c>
      <c r="G309" s="10">
        <v>42979</v>
      </c>
      <c r="H309" s="38">
        <v>258106</v>
      </c>
      <c r="I309" s="38">
        <v>-188655</v>
      </c>
      <c r="J309" s="38">
        <v>-69451</v>
      </c>
      <c r="K309" s="38">
        <v>0</v>
      </c>
      <c r="N309" s="14"/>
      <c r="O309" s="14"/>
    </row>
    <row r="310" spans="1:11" ht="10.5" customHeight="1">
      <c r="A310" s="6" t="s">
        <v>556</v>
      </c>
      <c r="B310" s="1">
        <v>78293</v>
      </c>
      <c r="C310" s="2" t="s">
        <v>168</v>
      </c>
      <c r="D310" s="9" t="s">
        <v>169</v>
      </c>
      <c r="E310" s="9" t="s">
        <v>37</v>
      </c>
      <c r="F310" s="9" t="s">
        <v>16</v>
      </c>
      <c r="G310" s="10">
        <v>43432</v>
      </c>
      <c r="H310" s="38">
        <v>3616957.9412000002</v>
      </c>
      <c r="I310" s="38">
        <v>0</v>
      </c>
      <c r="J310" s="38">
        <v>-3542540</v>
      </c>
      <c r="K310" s="38">
        <v>74417.9412</v>
      </c>
    </row>
    <row r="311" spans="1:14" ht="10.5" customHeight="1">
      <c r="A311" s="6" t="s">
        <v>555</v>
      </c>
      <c r="B311" s="1">
        <v>67907</v>
      </c>
      <c r="C311" s="2" t="s">
        <v>189</v>
      </c>
      <c r="D311" s="9" t="s">
        <v>190</v>
      </c>
      <c r="E311" s="9" t="s">
        <v>180</v>
      </c>
      <c r="F311" s="9" t="s">
        <v>23</v>
      </c>
      <c r="G311" s="10">
        <v>42989</v>
      </c>
      <c r="H311" s="38">
        <v>186380.45</v>
      </c>
      <c r="I311" s="38">
        <v>-44557</v>
      </c>
      <c r="J311" s="38">
        <v>-141823.45</v>
      </c>
      <c r="K311" s="38">
        <f>SUM(H311:J311)</f>
        <v>0</v>
      </c>
      <c r="M311" s="7"/>
      <c r="N311" s="5"/>
    </row>
    <row r="312" spans="1:15" ht="10.5" customHeight="1">
      <c r="A312" s="6" t="s">
        <v>845</v>
      </c>
      <c r="B312" s="1">
        <v>67614</v>
      </c>
      <c r="C312" s="2" t="s">
        <v>702</v>
      </c>
      <c r="D312" s="9" t="s">
        <v>703</v>
      </c>
      <c r="E312" s="9" t="s">
        <v>677</v>
      </c>
      <c r="F312" s="9" t="s">
        <v>80</v>
      </c>
      <c r="G312" s="10">
        <v>42719</v>
      </c>
      <c r="H312" s="38">
        <v>246805.79</v>
      </c>
      <c r="I312" s="38">
        <v>-38445</v>
      </c>
      <c r="J312" s="38">
        <v>-208361</v>
      </c>
      <c r="K312" s="38">
        <f>+H312+I312+J312</f>
        <v>-0.20999999999185093</v>
      </c>
      <c r="N312" s="14"/>
      <c r="O312" s="14"/>
    </row>
    <row r="313" spans="1:11" ht="10.5" customHeight="1">
      <c r="A313" s="6" t="s">
        <v>556</v>
      </c>
      <c r="B313" s="1">
        <v>79620</v>
      </c>
      <c r="C313" s="2" t="s">
        <v>54</v>
      </c>
      <c r="D313" s="9" t="s">
        <v>55</v>
      </c>
      <c r="E313" s="9" t="s">
        <v>56</v>
      </c>
      <c r="F313" s="9" t="s">
        <v>2</v>
      </c>
      <c r="G313" s="10">
        <v>44090</v>
      </c>
      <c r="H313" s="38">
        <v>0</v>
      </c>
      <c r="I313" s="38">
        <v>7622686.1551</v>
      </c>
      <c r="J313" s="38">
        <v>-1490392</v>
      </c>
      <c r="K313" s="38">
        <v>6132294.1551</v>
      </c>
    </row>
    <row r="314" spans="1:12" ht="10.5" customHeight="1">
      <c r="A314" s="6" t="s">
        <v>1141</v>
      </c>
      <c r="B314" s="1">
        <v>61959</v>
      </c>
      <c r="C314" s="2" t="s">
        <v>1068</v>
      </c>
      <c r="D314" s="9" t="s">
        <v>1069</v>
      </c>
      <c r="E314" s="9" t="s">
        <v>1067</v>
      </c>
      <c r="F314" s="9" t="s">
        <v>0</v>
      </c>
      <c r="G314" s="10">
        <v>38657</v>
      </c>
      <c r="H314" s="38">
        <v>46800</v>
      </c>
      <c r="I314" s="38">
        <v>0</v>
      </c>
      <c r="J314" s="38">
        <v>0</v>
      </c>
      <c r="K314" s="38">
        <v>46800</v>
      </c>
      <c r="L314" s="6"/>
    </row>
    <row r="315" spans="1:14" ht="10.5" customHeight="1">
      <c r="A315" s="6" t="s">
        <v>555</v>
      </c>
      <c r="B315" s="1">
        <v>79797</v>
      </c>
      <c r="C315" s="2" t="s">
        <v>481</v>
      </c>
      <c r="D315" s="9" t="s">
        <v>482</v>
      </c>
      <c r="E315" s="9" t="s">
        <v>221</v>
      </c>
      <c r="F315" s="9" t="s">
        <v>25</v>
      </c>
      <c r="G315" s="10">
        <v>44119</v>
      </c>
      <c r="H315" s="38">
        <v>0</v>
      </c>
      <c r="I315" s="38">
        <v>7338334.7761</v>
      </c>
      <c r="J315" s="38">
        <v>-1481816</v>
      </c>
      <c r="K315" s="38">
        <v>5856518.7761</v>
      </c>
      <c r="M315" s="7"/>
      <c r="N315" s="5"/>
    </row>
    <row r="316" spans="1:11" ht="10.5" customHeight="1">
      <c r="A316" s="6" t="s">
        <v>556</v>
      </c>
      <c r="B316" s="1">
        <v>65598</v>
      </c>
      <c r="C316" s="2" t="s">
        <v>496</v>
      </c>
      <c r="D316" s="9" t="s">
        <v>497</v>
      </c>
      <c r="E316" s="9" t="s">
        <v>94</v>
      </c>
      <c r="F316" s="9" t="s">
        <v>2</v>
      </c>
      <c r="G316" s="10">
        <v>41201</v>
      </c>
      <c r="H316" s="38">
        <v>310020.3429</v>
      </c>
      <c r="I316" s="38">
        <v>0</v>
      </c>
      <c r="J316" s="38">
        <v>0</v>
      </c>
      <c r="K316" s="38">
        <v>310020.3429</v>
      </c>
    </row>
    <row r="317" spans="1:12" ht="10.5" customHeight="1">
      <c r="A317" s="6" t="s">
        <v>1141</v>
      </c>
      <c r="B317" s="1">
        <v>60279</v>
      </c>
      <c r="C317" s="2" t="s">
        <v>953</v>
      </c>
      <c r="D317" s="9" t="s">
        <v>954</v>
      </c>
      <c r="E317" s="9" t="s">
        <v>946</v>
      </c>
      <c r="F317" s="9" t="s">
        <v>31</v>
      </c>
      <c r="G317" s="10">
        <v>36487</v>
      </c>
      <c r="H317" s="38">
        <v>7403</v>
      </c>
      <c r="I317" s="38">
        <v>0</v>
      </c>
      <c r="J317" s="38">
        <v>0</v>
      </c>
      <c r="K317" s="38">
        <v>7403</v>
      </c>
      <c r="L317" s="6"/>
    </row>
    <row r="318" spans="1:11" ht="10.5" customHeight="1">
      <c r="A318" s="6" t="s">
        <v>556</v>
      </c>
      <c r="B318" s="1">
        <v>67987</v>
      </c>
      <c r="C318" s="2" t="s">
        <v>135</v>
      </c>
      <c r="D318" s="9" t="s">
        <v>136</v>
      </c>
      <c r="E318" s="9" t="s">
        <v>41</v>
      </c>
      <c r="F318" s="9" t="s">
        <v>43</v>
      </c>
      <c r="G318" s="10">
        <v>43166</v>
      </c>
      <c r="H318" s="38">
        <v>30825.18</v>
      </c>
      <c r="I318" s="38">
        <v>17775</v>
      </c>
      <c r="J318" s="38">
        <v>-48600.18</v>
      </c>
      <c r="K318" s="38">
        <f>SUM(H318:J318)</f>
        <v>0</v>
      </c>
    </row>
    <row r="319" spans="1:14" ht="10.5" customHeight="1">
      <c r="A319" s="6" t="s">
        <v>555</v>
      </c>
      <c r="B319" s="1">
        <v>78605</v>
      </c>
      <c r="C319" s="2" t="s">
        <v>476</v>
      </c>
      <c r="D319" s="9" t="s">
        <v>477</v>
      </c>
      <c r="E319" s="9" t="s">
        <v>19</v>
      </c>
      <c r="F319" s="9" t="s">
        <v>63</v>
      </c>
      <c r="G319" s="10">
        <v>43819</v>
      </c>
      <c r="H319" s="38">
        <v>4645465.7225</v>
      </c>
      <c r="I319" s="38">
        <v>0</v>
      </c>
      <c r="J319" s="38">
        <v>-584688</v>
      </c>
      <c r="K319" s="38">
        <v>4060777.7225</v>
      </c>
      <c r="M319" s="7"/>
      <c r="N319" s="5"/>
    </row>
    <row r="320" spans="1:15" ht="10.5" customHeight="1">
      <c r="A320" s="6" t="s">
        <v>845</v>
      </c>
      <c r="B320" s="1">
        <v>78539</v>
      </c>
      <c r="C320" s="2" t="s">
        <v>657</v>
      </c>
      <c r="D320" s="9" t="s">
        <v>658</v>
      </c>
      <c r="E320" s="9" t="s">
        <v>652</v>
      </c>
      <c r="F320" s="9" t="s">
        <v>3</v>
      </c>
      <c r="G320" s="10">
        <v>43929</v>
      </c>
      <c r="H320" s="38">
        <v>0</v>
      </c>
      <c r="I320" s="38">
        <v>22315271.2497</v>
      </c>
      <c r="J320" s="38">
        <v>-2133340</v>
      </c>
      <c r="K320" s="38">
        <v>20181931.2497</v>
      </c>
      <c r="N320" s="14"/>
      <c r="O320" s="14"/>
    </row>
    <row r="321" spans="1:15" ht="10.5" customHeight="1">
      <c r="A321" s="6" t="s">
        <v>845</v>
      </c>
      <c r="B321" s="1">
        <v>78812</v>
      </c>
      <c r="C321" s="2" t="s">
        <v>572</v>
      </c>
      <c r="D321" s="9" t="s">
        <v>573</v>
      </c>
      <c r="E321" s="9" t="s">
        <v>574</v>
      </c>
      <c r="F321" s="9" t="s">
        <v>20</v>
      </c>
      <c r="G321" s="10">
        <v>43675</v>
      </c>
      <c r="H321" s="38">
        <v>10747508</v>
      </c>
      <c r="I321" s="38">
        <v>0</v>
      </c>
      <c r="J321" s="38">
        <v>-6757700</v>
      </c>
      <c r="K321" s="38">
        <v>3989808</v>
      </c>
      <c r="N321" s="14"/>
      <c r="O321" s="14"/>
    </row>
    <row r="322" spans="1:15" ht="10.5" customHeight="1">
      <c r="A322" s="6" t="s">
        <v>845</v>
      </c>
      <c r="B322" s="1">
        <v>78554</v>
      </c>
      <c r="C322" s="2" t="s">
        <v>564</v>
      </c>
      <c r="D322" s="9" t="s">
        <v>565</v>
      </c>
      <c r="E322" s="9" t="s">
        <v>559</v>
      </c>
      <c r="F322" s="9" t="s">
        <v>20</v>
      </c>
      <c r="G322" s="10">
        <v>43313</v>
      </c>
      <c r="H322" s="38">
        <v>5154539.859</v>
      </c>
      <c r="I322" s="38">
        <v>-336036</v>
      </c>
      <c r="J322" s="38">
        <v>-1293549</v>
      </c>
      <c r="K322" s="38">
        <v>3524954.8589999997</v>
      </c>
      <c r="N322" s="14"/>
      <c r="O322" s="14"/>
    </row>
    <row r="323" spans="1:12" ht="10.5" customHeight="1">
      <c r="A323" s="15" t="s">
        <v>1145</v>
      </c>
      <c r="B323" s="1">
        <v>79737</v>
      </c>
      <c r="C323" s="2" t="s">
        <v>911</v>
      </c>
      <c r="D323" s="9" t="s">
        <v>912</v>
      </c>
      <c r="E323" s="9" t="s">
        <v>894</v>
      </c>
      <c r="F323" s="9" t="s">
        <v>20</v>
      </c>
      <c r="G323" s="10">
        <v>44160</v>
      </c>
      <c r="H323" s="38">
        <v>0</v>
      </c>
      <c r="I323" s="38">
        <v>17996400</v>
      </c>
      <c r="J323" s="38">
        <v>-3580273</v>
      </c>
      <c r="K323" s="38">
        <v>14416127</v>
      </c>
      <c r="L323" s="6"/>
    </row>
    <row r="324" spans="1:22" ht="10.5" customHeight="1">
      <c r="A324" s="15" t="s">
        <v>1145</v>
      </c>
      <c r="B324" s="1">
        <v>79450</v>
      </c>
      <c r="C324" s="2" t="s">
        <v>913</v>
      </c>
      <c r="D324" s="9" t="s">
        <v>914</v>
      </c>
      <c r="E324" s="9" t="s">
        <v>894</v>
      </c>
      <c r="F324" s="9" t="s">
        <v>22</v>
      </c>
      <c r="G324" s="10">
        <v>44089</v>
      </c>
      <c r="H324" s="38">
        <v>0</v>
      </c>
      <c r="I324" s="38">
        <v>7813918.5299</v>
      </c>
      <c r="J324" s="38">
        <v>-1477994</v>
      </c>
      <c r="K324" s="38">
        <v>6335924.5299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12" ht="10.5" customHeight="1">
      <c r="A325" s="6" t="s">
        <v>1141</v>
      </c>
      <c r="B325" s="1">
        <v>60654</v>
      </c>
      <c r="C325" s="2" t="s">
        <v>960</v>
      </c>
      <c r="D325" s="9" t="s">
        <v>961</v>
      </c>
      <c r="E325" s="9" t="s">
        <v>957</v>
      </c>
      <c r="F325" s="9" t="s">
        <v>31</v>
      </c>
      <c r="G325" s="10">
        <v>37609</v>
      </c>
      <c r="H325" s="38">
        <v>37305</v>
      </c>
      <c r="I325" s="38">
        <v>0</v>
      </c>
      <c r="J325" s="38">
        <v>0</v>
      </c>
      <c r="K325" s="38">
        <v>37305</v>
      </c>
      <c r="L325" s="6"/>
    </row>
    <row r="326" spans="1:11" ht="10.5" customHeight="1">
      <c r="A326" s="6" t="s">
        <v>556</v>
      </c>
      <c r="B326" s="1">
        <v>79078</v>
      </c>
      <c r="C326" s="2" t="s">
        <v>380</v>
      </c>
      <c r="D326" s="9" t="s">
        <v>381</v>
      </c>
      <c r="E326" s="9" t="s">
        <v>7</v>
      </c>
      <c r="F326" s="9" t="s">
        <v>38</v>
      </c>
      <c r="G326" s="10">
        <v>44013</v>
      </c>
      <c r="H326" s="38">
        <v>0</v>
      </c>
      <c r="I326" s="38">
        <v>6952640.9163</v>
      </c>
      <c r="J326" s="38">
        <v>-1738160</v>
      </c>
      <c r="K326" s="38">
        <v>5214480.9163</v>
      </c>
    </row>
    <row r="327" spans="1:12" ht="10.5" customHeight="1">
      <c r="A327" s="6" t="s">
        <v>1141</v>
      </c>
      <c r="B327" s="1">
        <v>65092</v>
      </c>
      <c r="C327" s="2" t="s">
        <v>1139</v>
      </c>
      <c r="D327" s="9" t="s">
        <v>1140</v>
      </c>
      <c r="E327" s="9" t="s">
        <v>1138</v>
      </c>
      <c r="F327" s="9" t="s">
        <v>20</v>
      </c>
      <c r="G327" s="10">
        <v>40697</v>
      </c>
      <c r="H327" s="38">
        <v>306999.73</v>
      </c>
      <c r="I327" s="38">
        <v>0</v>
      </c>
      <c r="J327" s="38">
        <v>0</v>
      </c>
      <c r="K327" s="38">
        <v>306999.73</v>
      </c>
      <c r="L327" s="6"/>
    </row>
    <row r="328" spans="1:14" ht="10.5" customHeight="1">
      <c r="A328" s="6" t="s">
        <v>555</v>
      </c>
      <c r="B328" s="1">
        <v>66645</v>
      </c>
      <c r="C328" s="2" t="s">
        <v>69</v>
      </c>
      <c r="D328" s="9" t="s">
        <v>70</v>
      </c>
      <c r="E328" s="9" t="s">
        <v>71</v>
      </c>
      <c r="F328" s="9" t="s">
        <v>23</v>
      </c>
      <c r="G328" s="10">
        <v>42339</v>
      </c>
      <c r="H328" s="38">
        <v>1980363.25</v>
      </c>
      <c r="I328" s="38">
        <v>0</v>
      </c>
      <c r="J328" s="38">
        <v>0</v>
      </c>
      <c r="K328" s="38">
        <v>1980363.25</v>
      </c>
      <c r="M328" s="7"/>
      <c r="N328" s="5"/>
    </row>
    <row r="329" spans="1:12" ht="10.5" customHeight="1">
      <c r="A329" s="6" t="s">
        <v>1141</v>
      </c>
      <c r="B329" s="1">
        <v>63494</v>
      </c>
      <c r="C329" s="2" t="s">
        <v>1039</v>
      </c>
      <c r="D329" s="9" t="s">
        <v>1040</v>
      </c>
      <c r="E329" s="9" t="s">
        <v>1041</v>
      </c>
      <c r="F329" s="9" t="s">
        <v>12</v>
      </c>
      <c r="G329" s="10">
        <v>39597</v>
      </c>
      <c r="H329" s="38">
        <v>110153</v>
      </c>
      <c r="I329" s="38">
        <v>0</v>
      </c>
      <c r="J329" s="38">
        <v>0</v>
      </c>
      <c r="K329" s="38">
        <v>110153</v>
      </c>
      <c r="L329" s="6"/>
    </row>
    <row r="330" spans="1:11" ht="10.5" customHeight="1">
      <c r="A330" s="6" t="s">
        <v>556</v>
      </c>
      <c r="B330" s="1">
        <v>78559</v>
      </c>
      <c r="C330" s="2" t="s">
        <v>309</v>
      </c>
      <c r="D330" s="9" t="s">
        <v>310</v>
      </c>
      <c r="E330" s="9" t="s">
        <v>311</v>
      </c>
      <c r="F330" s="9" t="s">
        <v>38</v>
      </c>
      <c r="G330" s="10">
        <v>43461</v>
      </c>
      <c r="H330" s="38">
        <v>3476306.73</v>
      </c>
      <c r="I330" s="38">
        <v>0</v>
      </c>
      <c r="J330" s="38">
        <v>-3334914</v>
      </c>
      <c r="K330" s="38">
        <v>141392.73</v>
      </c>
    </row>
    <row r="331" spans="1:12" ht="10.5" customHeight="1">
      <c r="A331" s="6" t="s">
        <v>1141</v>
      </c>
      <c r="B331" s="1">
        <v>79211</v>
      </c>
      <c r="C331" s="2" t="s">
        <v>875</v>
      </c>
      <c r="D331" s="9" t="s">
        <v>876</v>
      </c>
      <c r="E331" s="9" t="s">
        <v>854</v>
      </c>
      <c r="F331" s="9" t="s">
        <v>13</v>
      </c>
      <c r="G331" s="10">
        <v>43647</v>
      </c>
      <c r="H331" s="38">
        <v>-15700000</v>
      </c>
      <c r="I331" s="38">
        <v>0</v>
      </c>
      <c r="J331" s="38">
        <v>0</v>
      </c>
      <c r="K331" s="38">
        <v>-15700000</v>
      </c>
      <c r="L331" s="6"/>
    </row>
    <row r="332" spans="1:11" ht="10.5" customHeight="1">
      <c r="A332" s="6" t="s">
        <v>556</v>
      </c>
      <c r="B332" s="1">
        <v>79214</v>
      </c>
      <c r="C332" s="2" t="s">
        <v>261</v>
      </c>
      <c r="D332" s="9" t="s">
        <v>262</v>
      </c>
      <c r="E332" s="9" t="s">
        <v>7</v>
      </c>
      <c r="F332" s="9" t="s">
        <v>38</v>
      </c>
      <c r="G332" s="10">
        <v>44175</v>
      </c>
      <c r="H332" s="38">
        <v>0</v>
      </c>
      <c r="I332" s="38">
        <v>9801490.9549</v>
      </c>
      <c r="J332" s="38">
        <v>-2336117</v>
      </c>
      <c r="K332" s="38">
        <v>7465373.9549</v>
      </c>
    </row>
    <row r="333" spans="1:15" ht="10.5" customHeight="1">
      <c r="A333" s="6" t="s">
        <v>845</v>
      </c>
      <c r="B333" s="1">
        <v>67908</v>
      </c>
      <c r="C333" s="2" t="s">
        <v>648</v>
      </c>
      <c r="D333" s="9" t="s">
        <v>649</v>
      </c>
      <c r="E333" s="9" t="s">
        <v>637</v>
      </c>
      <c r="F333" s="9" t="s">
        <v>3</v>
      </c>
      <c r="G333" s="10">
        <v>43251</v>
      </c>
      <c r="H333" s="38">
        <v>3792485.58</v>
      </c>
      <c r="I333" s="38">
        <v>4864</v>
      </c>
      <c r="J333" s="38">
        <v>-3797350</v>
      </c>
      <c r="K333" s="38">
        <v>-0.42</v>
      </c>
      <c r="N333" s="14"/>
      <c r="O333" s="14"/>
    </row>
    <row r="334" spans="1:14" ht="10.5" customHeight="1">
      <c r="A334" s="6" t="s">
        <v>555</v>
      </c>
      <c r="B334" s="1">
        <v>78366</v>
      </c>
      <c r="C334" s="2" t="s">
        <v>535</v>
      </c>
      <c r="D334" s="9" t="s">
        <v>536</v>
      </c>
      <c r="E334" s="9" t="s">
        <v>316</v>
      </c>
      <c r="F334" s="9" t="s">
        <v>68</v>
      </c>
      <c r="G334" s="10">
        <v>43166</v>
      </c>
      <c r="H334" s="38">
        <v>7450757.56</v>
      </c>
      <c r="I334" s="38">
        <v>-221493</v>
      </c>
      <c r="J334" s="38">
        <v>-7229264.56</v>
      </c>
      <c r="K334" s="38">
        <f>SUM(H334:J334)</f>
        <v>0</v>
      </c>
      <c r="M334" s="7"/>
      <c r="N334" s="5"/>
    </row>
    <row r="335" spans="1:11" ht="10.5" customHeight="1">
      <c r="A335" s="6" t="s">
        <v>556</v>
      </c>
      <c r="B335" s="1">
        <v>65924</v>
      </c>
      <c r="C335" s="2" t="s">
        <v>441</v>
      </c>
      <c r="D335" s="9" t="s">
        <v>442</v>
      </c>
      <c r="E335" s="9" t="s">
        <v>113</v>
      </c>
      <c r="F335" s="9" t="s">
        <v>20</v>
      </c>
      <c r="G335" s="10">
        <v>41709</v>
      </c>
      <c r="H335" s="38">
        <v>463755.29</v>
      </c>
      <c r="I335" s="38">
        <v>0</v>
      </c>
      <c r="J335" s="38">
        <v>0</v>
      </c>
      <c r="K335" s="38">
        <v>463755.29</v>
      </c>
    </row>
    <row r="336" spans="1:15" ht="10.5" customHeight="1">
      <c r="A336" s="6" t="s">
        <v>845</v>
      </c>
      <c r="B336" s="1">
        <v>66876</v>
      </c>
      <c r="C336" s="2" t="s">
        <v>738</v>
      </c>
      <c r="D336" s="9" t="s">
        <v>739</v>
      </c>
      <c r="E336" s="9" t="s">
        <v>740</v>
      </c>
      <c r="F336" s="9" t="s">
        <v>13</v>
      </c>
      <c r="G336" s="10">
        <v>43404</v>
      </c>
      <c r="H336" s="38">
        <v>10581742.97</v>
      </c>
      <c r="I336" s="38">
        <v>0</v>
      </c>
      <c r="J336" s="38">
        <v>0</v>
      </c>
      <c r="K336" s="38">
        <v>10581742.97</v>
      </c>
      <c r="N336" s="14"/>
      <c r="O336" s="14"/>
    </row>
    <row r="337" spans="1:14" ht="10.5" customHeight="1">
      <c r="A337" s="6" t="s">
        <v>555</v>
      </c>
      <c r="B337" s="1">
        <v>78771</v>
      </c>
      <c r="C337" s="2" t="s">
        <v>488</v>
      </c>
      <c r="D337" s="9" t="s">
        <v>489</v>
      </c>
      <c r="E337" s="9" t="s">
        <v>159</v>
      </c>
      <c r="F337" s="9" t="s">
        <v>9</v>
      </c>
      <c r="G337" s="10">
        <v>43574</v>
      </c>
      <c r="H337" s="38">
        <v>4478876.7155</v>
      </c>
      <c r="I337" s="38">
        <v>0</v>
      </c>
      <c r="J337" s="38">
        <v>-3771301</v>
      </c>
      <c r="K337" s="38">
        <v>707575.7154999999</v>
      </c>
      <c r="M337" s="7"/>
      <c r="N337" s="5"/>
    </row>
    <row r="338" spans="1:15" ht="10.5" customHeight="1">
      <c r="A338" s="6" t="s">
        <v>845</v>
      </c>
      <c r="B338" s="1">
        <v>78886</v>
      </c>
      <c r="C338" s="2" t="s">
        <v>704</v>
      </c>
      <c r="D338" s="9" t="s">
        <v>705</v>
      </c>
      <c r="E338" s="9" t="s">
        <v>677</v>
      </c>
      <c r="F338" s="9" t="s">
        <v>14</v>
      </c>
      <c r="G338" s="10">
        <v>43958</v>
      </c>
      <c r="H338" s="38">
        <v>0</v>
      </c>
      <c r="I338" s="38">
        <v>12542045.67</v>
      </c>
      <c r="J338" s="38">
        <v>-3135512</v>
      </c>
      <c r="K338" s="38">
        <v>9406533.67</v>
      </c>
      <c r="N338" s="14"/>
      <c r="O338" s="14"/>
    </row>
    <row r="339" spans="1:15" ht="10.5" customHeight="1">
      <c r="A339" s="6" t="s">
        <v>845</v>
      </c>
      <c r="B339" s="1">
        <v>78734</v>
      </c>
      <c r="C339" s="2" t="s">
        <v>706</v>
      </c>
      <c r="D339" s="9" t="s">
        <v>707</v>
      </c>
      <c r="E339" s="9" t="s">
        <v>677</v>
      </c>
      <c r="F339" s="9" t="s">
        <v>14</v>
      </c>
      <c r="G339" s="10">
        <v>43958</v>
      </c>
      <c r="H339" s="38">
        <v>0</v>
      </c>
      <c r="I339" s="38">
        <v>21222377.55</v>
      </c>
      <c r="J339" s="38">
        <v>-2396006</v>
      </c>
      <c r="K339" s="38">
        <v>18826371.55</v>
      </c>
      <c r="N339" s="14"/>
      <c r="O339" s="14"/>
    </row>
    <row r="340" spans="1:14" ht="10.5" customHeight="1">
      <c r="A340" s="6" t="s">
        <v>555</v>
      </c>
      <c r="B340" s="1">
        <v>67655</v>
      </c>
      <c r="C340" s="2" t="s">
        <v>217</v>
      </c>
      <c r="D340" s="9" t="s">
        <v>218</v>
      </c>
      <c r="E340" s="9" t="s">
        <v>162</v>
      </c>
      <c r="F340" s="9" t="s">
        <v>43</v>
      </c>
      <c r="G340" s="10">
        <v>42943</v>
      </c>
      <c r="H340" s="38">
        <v>4750237.5</v>
      </c>
      <c r="I340" s="38">
        <v>0</v>
      </c>
      <c r="J340" s="38">
        <v>-4683122</v>
      </c>
      <c r="K340" s="38">
        <v>67115.5</v>
      </c>
      <c r="M340" s="7"/>
      <c r="N340" s="5"/>
    </row>
    <row r="341" spans="1:14" ht="10.5" customHeight="1">
      <c r="A341" s="6" t="s">
        <v>555</v>
      </c>
      <c r="B341" s="1">
        <v>78192</v>
      </c>
      <c r="C341" s="2" t="s">
        <v>303</v>
      </c>
      <c r="D341" s="9" t="s">
        <v>304</v>
      </c>
      <c r="E341" s="9" t="s">
        <v>89</v>
      </c>
      <c r="F341" s="9" t="s">
        <v>63</v>
      </c>
      <c r="G341" s="10">
        <v>43675</v>
      </c>
      <c r="H341" s="38">
        <v>5096910.6</v>
      </c>
      <c r="I341" s="38">
        <v>0</v>
      </c>
      <c r="J341" s="38">
        <v>-4137405</v>
      </c>
      <c r="K341" s="38">
        <v>959505.6</v>
      </c>
      <c r="M341" s="7"/>
      <c r="N341" s="5"/>
    </row>
    <row r="342" spans="1:15" ht="10.5" customHeight="1">
      <c r="A342" s="6" t="s">
        <v>845</v>
      </c>
      <c r="B342" s="1">
        <v>67302</v>
      </c>
      <c r="C342" s="2" t="s">
        <v>578</v>
      </c>
      <c r="D342" s="9" t="s">
        <v>579</v>
      </c>
      <c r="E342" s="9" t="s">
        <v>575</v>
      </c>
      <c r="F342" s="9" t="s">
        <v>27</v>
      </c>
      <c r="G342" s="10">
        <v>42845</v>
      </c>
      <c r="H342" s="38">
        <v>706778.99</v>
      </c>
      <c r="I342" s="38">
        <v>0</v>
      </c>
      <c r="J342" s="38">
        <v>-100963</v>
      </c>
      <c r="K342" s="38">
        <v>605815.99</v>
      </c>
      <c r="N342" s="14"/>
      <c r="O342" s="14"/>
    </row>
    <row r="343" spans="1:14" ht="10.5" customHeight="1">
      <c r="A343" s="6" t="s">
        <v>555</v>
      </c>
      <c r="B343" s="1">
        <v>67623</v>
      </c>
      <c r="C343" s="2" t="s">
        <v>251</v>
      </c>
      <c r="D343" s="9" t="s">
        <v>252</v>
      </c>
      <c r="E343" s="9" t="s">
        <v>162</v>
      </c>
      <c r="F343" s="9" t="s">
        <v>0</v>
      </c>
      <c r="G343" s="10">
        <v>42977</v>
      </c>
      <c r="H343" s="38">
        <v>508243.31</v>
      </c>
      <c r="I343" s="38">
        <v>-65534</v>
      </c>
      <c r="J343" s="38">
        <v>-442709.31</v>
      </c>
      <c r="K343" s="38">
        <f>SUM(H343:J343)</f>
        <v>0</v>
      </c>
      <c r="M343" s="7"/>
      <c r="N343" s="5"/>
    </row>
    <row r="344" spans="1:11" ht="10.5" customHeight="1">
      <c r="A344" s="6" t="s">
        <v>556</v>
      </c>
      <c r="B344" s="1">
        <v>78238</v>
      </c>
      <c r="C344" s="2" t="s">
        <v>84</v>
      </c>
      <c r="D344" s="9" t="s">
        <v>85</v>
      </c>
      <c r="E344" s="9" t="s">
        <v>37</v>
      </c>
      <c r="F344" s="9" t="s">
        <v>14</v>
      </c>
      <c r="G344" s="10">
        <v>43342</v>
      </c>
      <c r="H344" s="38">
        <v>3819269.63</v>
      </c>
      <c r="I344" s="38">
        <v>-132000</v>
      </c>
      <c r="J344" s="38">
        <v>-3523269</v>
      </c>
      <c r="K344" s="38">
        <v>164000.63</v>
      </c>
    </row>
    <row r="345" spans="1:13" ht="10.5" customHeight="1">
      <c r="A345" s="6" t="s">
        <v>1141</v>
      </c>
      <c r="B345" s="1">
        <v>60575</v>
      </c>
      <c r="C345" s="2" t="s">
        <v>974</v>
      </c>
      <c r="D345" s="9" t="s">
        <v>975</v>
      </c>
      <c r="E345" s="9" t="s">
        <v>965</v>
      </c>
      <c r="F345" s="11"/>
      <c r="G345" s="10">
        <v>37256</v>
      </c>
      <c r="H345" s="38">
        <v>240.6</v>
      </c>
      <c r="I345" s="38">
        <v>-240.6</v>
      </c>
      <c r="J345" s="38">
        <v>0</v>
      </c>
      <c r="K345" s="38">
        <f>H345+I345+J345</f>
        <v>0</v>
      </c>
      <c r="L345" s="6"/>
      <c r="M345" s="13"/>
    </row>
    <row r="346" spans="1:15" ht="10.5" customHeight="1">
      <c r="A346" s="6" t="s">
        <v>845</v>
      </c>
      <c r="B346" s="1">
        <v>67785</v>
      </c>
      <c r="C346" s="2" t="s">
        <v>644</v>
      </c>
      <c r="D346" s="9" t="s">
        <v>645</v>
      </c>
      <c r="E346" s="9" t="s">
        <v>637</v>
      </c>
      <c r="F346" s="9" t="s">
        <v>4</v>
      </c>
      <c r="G346" s="10">
        <v>43446</v>
      </c>
      <c r="H346" s="38">
        <v>11428083.985</v>
      </c>
      <c r="I346" s="38">
        <v>0</v>
      </c>
      <c r="J346" s="38">
        <v>-11008084</v>
      </c>
      <c r="K346" s="38">
        <v>419999.985</v>
      </c>
      <c r="N346" s="14"/>
      <c r="O346" s="14"/>
    </row>
    <row r="347" spans="1:14" ht="10.5" customHeight="1">
      <c r="A347" s="6" t="s">
        <v>555</v>
      </c>
      <c r="B347" s="1">
        <v>64736</v>
      </c>
      <c r="C347" s="2" t="s">
        <v>413</v>
      </c>
      <c r="D347" s="9" t="s">
        <v>414</v>
      </c>
      <c r="E347" s="9" t="s">
        <v>30</v>
      </c>
      <c r="F347" s="9" t="s">
        <v>31</v>
      </c>
      <c r="G347" s="10">
        <v>40394</v>
      </c>
      <c r="H347" s="38">
        <v>21001</v>
      </c>
      <c r="I347" s="38">
        <v>0</v>
      </c>
      <c r="J347" s="38">
        <v>0</v>
      </c>
      <c r="K347" s="38">
        <v>21001</v>
      </c>
      <c r="M347" s="7"/>
      <c r="N347" s="5"/>
    </row>
    <row r="348" spans="1:14" ht="10.5" customHeight="1">
      <c r="A348" s="6" t="s">
        <v>555</v>
      </c>
      <c r="B348" s="1">
        <v>78473</v>
      </c>
      <c r="C348" s="2" t="s">
        <v>521</v>
      </c>
      <c r="D348" s="9" t="s">
        <v>522</v>
      </c>
      <c r="E348" s="9" t="s">
        <v>159</v>
      </c>
      <c r="F348" s="9" t="s">
        <v>22</v>
      </c>
      <c r="G348" s="10">
        <v>43455</v>
      </c>
      <c r="H348" s="38">
        <v>8864362.99</v>
      </c>
      <c r="I348" s="38">
        <v>486187</v>
      </c>
      <c r="J348" s="38">
        <v>-9052759</v>
      </c>
      <c r="K348" s="38">
        <f>SUM(H348:J348)</f>
        <v>297790.9900000002</v>
      </c>
      <c r="M348" s="7"/>
      <c r="N348" s="5"/>
    </row>
    <row r="349" spans="1:15" ht="10.5" customHeight="1">
      <c r="A349" s="6" t="s">
        <v>845</v>
      </c>
      <c r="B349" s="1">
        <v>67263</v>
      </c>
      <c r="C349" s="2" t="s">
        <v>752</v>
      </c>
      <c r="D349" s="9" t="s">
        <v>753</v>
      </c>
      <c r="E349" s="9" t="s">
        <v>741</v>
      </c>
      <c r="F349" s="9" t="s">
        <v>80</v>
      </c>
      <c r="G349" s="10">
        <v>42475</v>
      </c>
      <c r="H349" s="38">
        <v>912836.24</v>
      </c>
      <c r="I349" s="38">
        <v>0</v>
      </c>
      <c r="J349" s="38">
        <v>0</v>
      </c>
      <c r="K349" s="38">
        <v>912836.24</v>
      </c>
      <c r="N349" s="14"/>
      <c r="O349" s="14"/>
    </row>
    <row r="350" spans="1:14" ht="10.5" customHeight="1">
      <c r="A350" s="6" t="s">
        <v>555</v>
      </c>
      <c r="B350" s="1">
        <v>78851</v>
      </c>
      <c r="C350" s="2" t="s">
        <v>342</v>
      </c>
      <c r="D350" s="9" t="s">
        <v>343</v>
      </c>
      <c r="E350" s="9" t="s">
        <v>344</v>
      </c>
      <c r="F350" s="9" t="s">
        <v>23</v>
      </c>
      <c r="G350" s="10">
        <v>43678</v>
      </c>
      <c r="H350" s="38">
        <v>29604338.2021</v>
      </c>
      <c r="I350" s="38">
        <v>0</v>
      </c>
      <c r="J350" s="38">
        <v>0</v>
      </c>
      <c r="K350" s="38">
        <v>29604338.2021</v>
      </c>
      <c r="M350" s="7"/>
      <c r="N350" s="5"/>
    </row>
    <row r="351" spans="1:15" ht="10.5" customHeight="1">
      <c r="A351" s="6" t="s">
        <v>845</v>
      </c>
      <c r="B351" s="1">
        <v>79202</v>
      </c>
      <c r="C351" s="2" t="s">
        <v>784</v>
      </c>
      <c r="D351" s="9" t="s">
        <v>785</v>
      </c>
      <c r="E351" s="9" t="s">
        <v>783</v>
      </c>
      <c r="F351" s="9" t="s">
        <v>23</v>
      </c>
      <c r="G351" s="10">
        <v>44027</v>
      </c>
      <c r="H351" s="38">
        <v>0</v>
      </c>
      <c r="I351" s="38">
        <v>6329918.944800001</v>
      </c>
      <c r="J351" s="38">
        <v>-873304</v>
      </c>
      <c r="K351" s="38">
        <v>5456614.944800001</v>
      </c>
      <c r="N351" s="14"/>
      <c r="O351" s="14"/>
    </row>
    <row r="352" spans="1:15" ht="10.5" customHeight="1">
      <c r="A352" s="6" t="s">
        <v>845</v>
      </c>
      <c r="B352" s="1">
        <v>79027</v>
      </c>
      <c r="C352" s="2" t="s">
        <v>672</v>
      </c>
      <c r="D352" s="9" t="s">
        <v>673</v>
      </c>
      <c r="E352" s="9" t="s">
        <v>674</v>
      </c>
      <c r="F352" s="9" t="s">
        <v>38</v>
      </c>
      <c r="G352" s="10">
        <v>44187</v>
      </c>
      <c r="H352" s="38">
        <v>0</v>
      </c>
      <c r="I352" s="38">
        <v>13838299.0317</v>
      </c>
      <c r="J352" s="38">
        <v>-2842606</v>
      </c>
      <c r="K352" s="38">
        <v>10995693.0317</v>
      </c>
      <c r="N352" s="14"/>
      <c r="O352" s="14"/>
    </row>
    <row r="353" spans="1:12" ht="10.5" customHeight="1">
      <c r="A353" s="6" t="s">
        <v>1141</v>
      </c>
      <c r="B353" s="1">
        <v>78466</v>
      </c>
      <c r="C353" s="2" t="s">
        <v>889</v>
      </c>
      <c r="D353" s="9" t="s">
        <v>890</v>
      </c>
      <c r="E353" s="9" t="s">
        <v>891</v>
      </c>
      <c r="F353" s="9" t="s">
        <v>13</v>
      </c>
      <c r="G353" s="10">
        <v>43308</v>
      </c>
      <c r="H353" s="38">
        <v>-29400000</v>
      </c>
      <c r="I353" s="38">
        <v>0</v>
      </c>
      <c r="J353" s="38">
        <v>0</v>
      </c>
      <c r="K353" s="38">
        <v>-29400000</v>
      </c>
      <c r="L353" s="6"/>
    </row>
    <row r="354" spans="1:11" ht="10.5" customHeight="1">
      <c r="A354" s="6" t="s">
        <v>556</v>
      </c>
      <c r="B354" s="1">
        <v>62697</v>
      </c>
      <c r="C354" s="2" t="s">
        <v>297</v>
      </c>
      <c r="D354" s="9" t="s">
        <v>298</v>
      </c>
      <c r="E354" s="9" t="s">
        <v>57</v>
      </c>
      <c r="F354" s="9" t="s">
        <v>2</v>
      </c>
      <c r="G354" s="10">
        <v>39400</v>
      </c>
      <c r="H354" s="38">
        <v>10830</v>
      </c>
      <c r="I354" s="38">
        <v>0</v>
      </c>
      <c r="J354" s="38">
        <v>0</v>
      </c>
      <c r="K354" s="38">
        <v>10830</v>
      </c>
    </row>
    <row r="355" spans="1:14" ht="10.5" customHeight="1">
      <c r="A355" s="6" t="s">
        <v>555</v>
      </c>
      <c r="B355" s="1">
        <v>78673</v>
      </c>
      <c r="C355" s="2" t="s">
        <v>127</v>
      </c>
      <c r="D355" s="9" t="s">
        <v>128</v>
      </c>
      <c r="E355" s="9" t="s">
        <v>19</v>
      </c>
      <c r="F355" s="9" t="s">
        <v>80</v>
      </c>
      <c r="G355" s="10">
        <v>43559</v>
      </c>
      <c r="H355" s="38">
        <v>10093965.6337</v>
      </c>
      <c r="I355" s="38">
        <v>0</v>
      </c>
      <c r="J355" s="38">
        <v>0</v>
      </c>
      <c r="K355" s="38">
        <v>10093965.6337</v>
      </c>
      <c r="M355" s="7"/>
      <c r="N355" s="5"/>
    </row>
    <row r="356" spans="1:12" ht="10.5" customHeight="1">
      <c r="A356" s="6" t="s">
        <v>1141</v>
      </c>
      <c r="B356" s="1">
        <v>66905</v>
      </c>
      <c r="C356" s="2" t="s">
        <v>1133</v>
      </c>
      <c r="D356" s="9" t="s">
        <v>1134</v>
      </c>
      <c r="E356" s="9" t="s">
        <v>1135</v>
      </c>
      <c r="F356" s="9" t="s">
        <v>1</v>
      </c>
      <c r="G356" s="10">
        <v>42937</v>
      </c>
      <c r="H356" s="38">
        <v>1144.82</v>
      </c>
      <c r="I356" s="38">
        <v>0</v>
      </c>
      <c r="J356" s="38">
        <v>-1145.28</v>
      </c>
      <c r="K356" s="38">
        <v>-0.46</v>
      </c>
      <c r="L356" s="6"/>
    </row>
    <row r="357" spans="1:11" ht="10.5" customHeight="1">
      <c r="A357" s="6" t="s">
        <v>556</v>
      </c>
      <c r="B357" s="1">
        <v>79371</v>
      </c>
      <c r="C357" s="2" t="s">
        <v>391</v>
      </c>
      <c r="D357" s="9" t="s">
        <v>392</v>
      </c>
      <c r="E357" s="9" t="s">
        <v>99</v>
      </c>
      <c r="F357" s="9" t="s">
        <v>38</v>
      </c>
      <c r="G357" s="10">
        <v>43973</v>
      </c>
      <c r="H357" s="38">
        <v>0</v>
      </c>
      <c r="I357" s="38">
        <v>14200840</v>
      </c>
      <c r="J357" s="38">
        <v>-3045248</v>
      </c>
      <c r="K357" s="38">
        <v>11155592</v>
      </c>
    </row>
    <row r="358" spans="1:14" ht="10.5" customHeight="1">
      <c r="A358" s="6" t="s">
        <v>555</v>
      </c>
      <c r="B358" s="1">
        <v>64927</v>
      </c>
      <c r="C358" s="2" t="s">
        <v>72</v>
      </c>
      <c r="D358" s="9" t="s">
        <v>73</v>
      </c>
      <c r="E358" s="9" t="s">
        <v>30</v>
      </c>
      <c r="F358" s="9" t="s">
        <v>12</v>
      </c>
      <c r="G358" s="10">
        <v>40394</v>
      </c>
      <c r="H358" s="38">
        <v>110516</v>
      </c>
      <c r="I358" s="38">
        <v>0</v>
      </c>
      <c r="J358" s="38">
        <v>-31335</v>
      </c>
      <c r="K358" s="38">
        <v>79181</v>
      </c>
      <c r="M358" s="7"/>
      <c r="N358" s="5"/>
    </row>
    <row r="359" spans="1:14" ht="10.5" customHeight="1">
      <c r="A359" s="6" t="s">
        <v>555</v>
      </c>
      <c r="B359" s="1">
        <v>78960</v>
      </c>
      <c r="C359" s="2" t="s">
        <v>321</v>
      </c>
      <c r="D359" s="9" t="s">
        <v>322</v>
      </c>
      <c r="E359" s="9" t="s">
        <v>146</v>
      </c>
      <c r="F359" s="9" t="s">
        <v>68</v>
      </c>
      <c r="G359" s="10">
        <v>43573</v>
      </c>
      <c r="H359" s="38">
        <v>8598696.235399999</v>
      </c>
      <c r="I359" s="38">
        <v>0</v>
      </c>
      <c r="J359" s="38">
        <v>-24611</v>
      </c>
      <c r="K359" s="38">
        <v>8574085.235399999</v>
      </c>
      <c r="M359" s="7"/>
      <c r="N359" s="5"/>
    </row>
    <row r="360" spans="1:15" ht="10.5" customHeight="1">
      <c r="A360" s="6" t="s">
        <v>845</v>
      </c>
      <c r="B360" s="1">
        <v>79183</v>
      </c>
      <c r="C360" s="2" t="s">
        <v>585</v>
      </c>
      <c r="D360" s="9" t="s">
        <v>586</v>
      </c>
      <c r="E360" s="9" t="s">
        <v>584</v>
      </c>
      <c r="F360" s="9" t="s">
        <v>38</v>
      </c>
      <c r="G360" s="10">
        <v>43889</v>
      </c>
      <c r="H360" s="38">
        <v>0</v>
      </c>
      <c r="I360" s="38">
        <v>9870722.6696</v>
      </c>
      <c r="J360" s="38">
        <v>-1962041</v>
      </c>
      <c r="K360" s="38">
        <v>7908681.669600001</v>
      </c>
      <c r="N360" s="14"/>
      <c r="O360" s="14"/>
    </row>
    <row r="361" spans="1:15" ht="10.5" customHeight="1">
      <c r="A361" s="6" t="s">
        <v>845</v>
      </c>
      <c r="B361" s="1">
        <v>67980</v>
      </c>
      <c r="C361" s="2" t="s">
        <v>580</v>
      </c>
      <c r="D361" s="9" t="s">
        <v>581</v>
      </c>
      <c r="E361" s="9" t="s">
        <v>575</v>
      </c>
      <c r="F361" s="9" t="s">
        <v>63</v>
      </c>
      <c r="G361" s="10">
        <v>42877</v>
      </c>
      <c r="H361" s="38">
        <v>5187267.1733</v>
      </c>
      <c r="I361" s="38">
        <v>0</v>
      </c>
      <c r="J361" s="38">
        <v>-4254976</v>
      </c>
      <c r="K361" s="38">
        <v>932291.1733</v>
      </c>
      <c r="N361" s="14"/>
      <c r="O361" s="14"/>
    </row>
    <row r="362" spans="1:14" ht="10.5" customHeight="1">
      <c r="A362" s="6" t="s">
        <v>555</v>
      </c>
      <c r="B362" s="1">
        <v>78068</v>
      </c>
      <c r="C362" s="2" t="s">
        <v>445</v>
      </c>
      <c r="D362" s="9" t="s">
        <v>446</v>
      </c>
      <c r="E362" s="9" t="s">
        <v>316</v>
      </c>
      <c r="F362" s="9" t="s">
        <v>22</v>
      </c>
      <c r="G362" s="10">
        <v>43097</v>
      </c>
      <c r="H362" s="38">
        <v>25919495.1301</v>
      </c>
      <c r="I362" s="38">
        <v>0</v>
      </c>
      <c r="J362" s="38">
        <v>-2800000</v>
      </c>
      <c r="K362" s="38">
        <v>23119495.1301</v>
      </c>
      <c r="M362" s="7"/>
      <c r="N362" s="5"/>
    </row>
    <row r="363" spans="1:15" ht="10.5" customHeight="1">
      <c r="A363" s="6" t="s">
        <v>845</v>
      </c>
      <c r="B363" s="1">
        <v>66293</v>
      </c>
      <c r="C363" s="2" t="s">
        <v>823</v>
      </c>
      <c r="D363" s="9" t="s">
        <v>824</v>
      </c>
      <c r="E363" s="9" t="s">
        <v>825</v>
      </c>
      <c r="F363" s="9" t="s">
        <v>20</v>
      </c>
      <c r="G363" s="10">
        <v>42045</v>
      </c>
      <c r="H363" s="38">
        <v>332651.7137</v>
      </c>
      <c r="I363" s="38">
        <v>-197832</v>
      </c>
      <c r="J363" s="38">
        <v>0</v>
      </c>
      <c r="K363" s="38">
        <f>+H363+I363</f>
        <v>134819.71370000002</v>
      </c>
      <c r="N363" s="14"/>
      <c r="O363" s="14"/>
    </row>
    <row r="364" spans="1:14" ht="10.5" customHeight="1">
      <c r="A364" s="6" t="s">
        <v>555</v>
      </c>
      <c r="B364" s="1">
        <v>67666</v>
      </c>
      <c r="C364" s="2" t="s">
        <v>224</v>
      </c>
      <c r="D364" s="9" t="s">
        <v>225</v>
      </c>
      <c r="E364" s="9" t="s">
        <v>162</v>
      </c>
      <c r="F364" s="9" t="s">
        <v>63</v>
      </c>
      <c r="G364" s="10">
        <v>43430</v>
      </c>
      <c r="H364" s="38">
        <v>10123973.876699999</v>
      </c>
      <c r="I364" s="38">
        <v>0</v>
      </c>
      <c r="J364" s="38">
        <v>-9180015</v>
      </c>
      <c r="K364" s="38">
        <v>943958.8767</v>
      </c>
      <c r="L364" s="6"/>
      <c r="M364" s="7"/>
      <c r="N364" s="5"/>
    </row>
    <row r="365" spans="1:11" ht="10.5" customHeight="1">
      <c r="A365" s="6" t="s">
        <v>555</v>
      </c>
      <c r="B365" s="1">
        <v>66623</v>
      </c>
      <c r="C365" s="2" t="s">
        <v>478</v>
      </c>
      <c r="D365" s="9" t="s">
        <v>479</v>
      </c>
      <c r="E365" s="9" t="s">
        <v>480</v>
      </c>
      <c r="F365" s="9" t="s">
        <v>9</v>
      </c>
      <c r="G365" s="10">
        <v>42122</v>
      </c>
      <c r="H365" s="38">
        <v>375000</v>
      </c>
      <c r="I365" s="38">
        <v>0</v>
      </c>
      <c r="J365" s="38">
        <v>-375000</v>
      </c>
      <c r="K365" s="38">
        <v>0</v>
      </c>
    </row>
    <row r="366" spans="1:15" ht="10.5" customHeight="1">
      <c r="A366" s="6" t="s">
        <v>845</v>
      </c>
      <c r="B366" s="1">
        <v>78150</v>
      </c>
      <c r="C366" s="2" t="s">
        <v>659</v>
      </c>
      <c r="D366" s="9" t="s">
        <v>660</v>
      </c>
      <c r="E366" s="9" t="s">
        <v>652</v>
      </c>
      <c r="F366" s="9" t="s">
        <v>38</v>
      </c>
      <c r="G366" s="10">
        <v>43909</v>
      </c>
      <c r="H366" s="38">
        <v>0</v>
      </c>
      <c r="I366" s="38">
        <v>11066430.846199999</v>
      </c>
      <c r="J366" s="38">
        <v>-2784932</v>
      </c>
      <c r="K366" s="38">
        <v>8281498.8462000005</v>
      </c>
      <c r="N366" s="14"/>
      <c r="O366" s="14"/>
    </row>
    <row r="367" spans="1:14" ht="10.5" customHeight="1">
      <c r="A367" s="6" t="s">
        <v>555</v>
      </c>
      <c r="B367" s="1">
        <v>79325</v>
      </c>
      <c r="C367" s="2" t="s">
        <v>490</v>
      </c>
      <c r="D367" s="9" t="s">
        <v>491</v>
      </c>
      <c r="E367" s="9" t="s">
        <v>221</v>
      </c>
      <c r="F367" s="9" t="s">
        <v>20</v>
      </c>
      <c r="G367" s="10">
        <v>44055</v>
      </c>
      <c r="H367" s="38">
        <v>0</v>
      </c>
      <c r="I367" s="38">
        <v>13948605</v>
      </c>
      <c r="J367" s="38">
        <v>-2824538</v>
      </c>
      <c r="K367" s="38">
        <v>11124067</v>
      </c>
      <c r="M367" s="7"/>
      <c r="N367" s="5"/>
    </row>
    <row r="368" spans="1:14" ht="10.5" customHeight="1">
      <c r="A368" s="6" t="s">
        <v>555</v>
      </c>
      <c r="B368" s="1">
        <v>78627</v>
      </c>
      <c r="C368" s="2" t="s">
        <v>144</v>
      </c>
      <c r="D368" s="9" t="s">
        <v>145</v>
      </c>
      <c r="E368" s="9" t="s">
        <v>146</v>
      </c>
      <c r="F368" s="9" t="s">
        <v>22</v>
      </c>
      <c r="G368" s="10">
        <v>43565</v>
      </c>
      <c r="H368" s="38">
        <v>1991876.01</v>
      </c>
      <c r="I368" s="38">
        <v>0</v>
      </c>
      <c r="J368" s="38">
        <v>-1363752</v>
      </c>
      <c r="K368" s="38">
        <v>628124.01</v>
      </c>
      <c r="M368" s="7"/>
      <c r="N368" s="5"/>
    </row>
    <row r="369" spans="1:22" ht="10.5" customHeight="1">
      <c r="A369" s="15" t="s">
        <v>1145</v>
      </c>
      <c r="B369" s="8">
        <v>78667</v>
      </c>
      <c r="C369" s="9" t="s">
        <v>928</v>
      </c>
      <c r="D369" s="9" t="s">
        <v>929</v>
      </c>
      <c r="E369" s="9" t="s">
        <v>930</v>
      </c>
      <c r="F369" s="9" t="s">
        <v>80</v>
      </c>
      <c r="G369" s="10">
        <v>44175</v>
      </c>
      <c r="H369" s="38">
        <v>0</v>
      </c>
      <c r="I369" s="38">
        <v>16146414.897</v>
      </c>
      <c r="J369" s="38">
        <v>-1589700</v>
      </c>
      <c r="K369" s="38">
        <v>14556714.897</v>
      </c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</row>
    <row r="370" spans="1:14" ht="10.5" customHeight="1">
      <c r="A370" s="6" t="s">
        <v>555</v>
      </c>
      <c r="B370" s="1">
        <v>67506</v>
      </c>
      <c r="C370" s="2" t="s">
        <v>370</v>
      </c>
      <c r="D370" s="9" t="s">
        <v>371</v>
      </c>
      <c r="E370" s="9" t="s">
        <v>51</v>
      </c>
      <c r="F370" s="9" t="s">
        <v>24</v>
      </c>
      <c r="G370" s="10">
        <v>42824</v>
      </c>
      <c r="H370" s="38">
        <v>285694.03</v>
      </c>
      <c r="I370" s="38">
        <v>0</v>
      </c>
      <c r="J370" s="38">
        <v>-285694.03</v>
      </c>
      <c r="K370" s="38">
        <f>SUM(H370:J370)</f>
        <v>0</v>
      </c>
      <c r="M370" s="7"/>
      <c r="N370" s="5"/>
    </row>
    <row r="371" spans="1:15" ht="10.5" customHeight="1">
      <c r="A371" s="6" t="s">
        <v>845</v>
      </c>
      <c r="B371" s="1">
        <v>67262</v>
      </c>
      <c r="C371" s="2" t="s">
        <v>746</v>
      </c>
      <c r="D371" s="9" t="s">
        <v>747</v>
      </c>
      <c r="E371" s="9" t="s">
        <v>741</v>
      </c>
      <c r="F371" s="9" t="s">
        <v>9</v>
      </c>
      <c r="G371" s="10">
        <v>42521</v>
      </c>
      <c r="H371" s="38">
        <v>875000</v>
      </c>
      <c r="I371" s="38">
        <v>0</v>
      </c>
      <c r="J371" s="38">
        <v>0</v>
      </c>
      <c r="K371" s="38">
        <v>875000</v>
      </c>
      <c r="N371" s="14"/>
      <c r="O371" s="14"/>
    </row>
    <row r="372" spans="1:14" ht="10.5" customHeight="1">
      <c r="A372" s="6" t="s">
        <v>555</v>
      </c>
      <c r="B372" s="1">
        <v>78431</v>
      </c>
      <c r="C372" s="2" t="s">
        <v>226</v>
      </c>
      <c r="D372" s="9" t="s">
        <v>227</v>
      </c>
      <c r="E372" s="9" t="s">
        <v>176</v>
      </c>
      <c r="F372" s="9" t="s">
        <v>3</v>
      </c>
      <c r="G372" s="10">
        <v>43622</v>
      </c>
      <c r="H372" s="38">
        <v>3425352.81</v>
      </c>
      <c r="I372" s="38">
        <v>0</v>
      </c>
      <c r="J372" s="38">
        <v>-55000</v>
      </c>
      <c r="K372" s="38">
        <v>3370352.81</v>
      </c>
      <c r="M372" s="7"/>
      <c r="N372" s="5"/>
    </row>
    <row r="373" spans="1:12" ht="10.5" customHeight="1">
      <c r="A373" s="6" t="s">
        <v>1141</v>
      </c>
      <c r="B373" s="1">
        <v>78759</v>
      </c>
      <c r="C373" s="2" t="s">
        <v>846</v>
      </c>
      <c r="D373" s="9" t="s">
        <v>847</v>
      </c>
      <c r="E373" s="9" t="s">
        <v>848</v>
      </c>
      <c r="F373" s="9" t="s">
        <v>13</v>
      </c>
      <c r="G373" s="10">
        <v>43439</v>
      </c>
      <c r="H373" s="38">
        <v>-16715000</v>
      </c>
      <c r="I373" s="38">
        <v>0</v>
      </c>
      <c r="J373" s="38">
        <v>0</v>
      </c>
      <c r="K373" s="38">
        <v>-16715000</v>
      </c>
      <c r="L373" s="6"/>
    </row>
    <row r="374" spans="1:11" ht="10.5" customHeight="1">
      <c r="A374" s="6" t="s">
        <v>556</v>
      </c>
      <c r="B374" s="1">
        <v>78100</v>
      </c>
      <c r="C374" s="2" t="s">
        <v>287</v>
      </c>
      <c r="D374" s="9" t="s">
        <v>288</v>
      </c>
      <c r="E374" s="9" t="s">
        <v>41</v>
      </c>
      <c r="F374" s="9" t="s">
        <v>1</v>
      </c>
      <c r="G374" s="10">
        <v>43326</v>
      </c>
      <c r="H374" s="38">
        <v>2800995.26</v>
      </c>
      <c r="I374" s="38">
        <v>-127022</v>
      </c>
      <c r="J374" s="38">
        <v>-2673973.26</v>
      </c>
      <c r="K374" s="38">
        <f>SUM(H374:J374)</f>
        <v>0</v>
      </c>
    </row>
    <row r="375" spans="1:11" ht="10.5" customHeight="1">
      <c r="A375" s="6" t="s">
        <v>556</v>
      </c>
      <c r="B375" s="1">
        <v>79018</v>
      </c>
      <c r="C375" s="2" t="s">
        <v>236</v>
      </c>
      <c r="D375" s="9" t="s">
        <v>237</v>
      </c>
      <c r="E375" s="9" t="s">
        <v>99</v>
      </c>
      <c r="F375" s="9" t="s">
        <v>4</v>
      </c>
      <c r="G375" s="10">
        <v>43945</v>
      </c>
      <c r="H375" s="38">
        <v>0</v>
      </c>
      <c r="I375" s="38">
        <v>10206373.7671</v>
      </c>
      <c r="J375" s="38">
        <v>-2180201</v>
      </c>
      <c r="K375" s="38">
        <v>8026172.767100001</v>
      </c>
    </row>
    <row r="376" spans="1:14" ht="10.5" customHeight="1">
      <c r="A376" s="6" t="s">
        <v>555</v>
      </c>
      <c r="B376" s="1">
        <v>66874</v>
      </c>
      <c r="C376" s="2" t="s">
        <v>92</v>
      </c>
      <c r="D376" s="9" t="s">
        <v>93</v>
      </c>
      <c r="E376" s="9" t="s">
        <v>79</v>
      </c>
      <c r="F376" s="9" t="s">
        <v>22</v>
      </c>
      <c r="G376" s="10">
        <v>42523</v>
      </c>
      <c r="H376" s="38">
        <v>16250.455</v>
      </c>
      <c r="I376" s="38">
        <v>-4599</v>
      </c>
      <c r="J376" s="38">
        <v>-11651.455</v>
      </c>
      <c r="K376" s="38">
        <f>SUM(H376:J376)</f>
        <v>0</v>
      </c>
      <c r="M376" s="7"/>
      <c r="N376" s="5"/>
    </row>
    <row r="377" spans="1:14" ht="10.5" customHeight="1">
      <c r="A377" s="6" t="s">
        <v>555</v>
      </c>
      <c r="B377" s="1">
        <v>67532</v>
      </c>
      <c r="C377" s="2" t="s">
        <v>122</v>
      </c>
      <c r="D377" s="9" t="s">
        <v>123</v>
      </c>
      <c r="E377" s="9" t="s">
        <v>124</v>
      </c>
      <c r="F377" s="9" t="s">
        <v>0</v>
      </c>
      <c r="G377" s="10">
        <v>43412</v>
      </c>
      <c r="H377" s="38">
        <v>10221141.57</v>
      </c>
      <c r="I377" s="38">
        <v>0</v>
      </c>
      <c r="J377" s="38">
        <v>-10068152</v>
      </c>
      <c r="K377" s="38">
        <f>SUM(H377:J377)</f>
        <v>152989.5700000003</v>
      </c>
      <c r="M377" s="7"/>
      <c r="N377" s="5"/>
    </row>
    <row r="378" spans="1:15" ht="10.5" customHeight="1">
      <c r="A378" s="6" t="s">
        <v>845</v>
      </c>
      <c r="B378" s="1">
        <v>78669</v>
      </c>
      <c r="C378" s="2" t="s">
        <v>786</v>
      </c>
      <c r="D378" s="9" t="s">
        <v>787</v>
      </c>
      <c r="E378" s="9" t="s">
        <v>783</v>
      </c>
      <c r="F378" s="9" t="s">
        <v>3</v>
      </c>
      <c r="G378" s="10">
        <v>43454</v>
      </c>
      <c r="H378" s="38">
        <v>6651215.2787</v>
      </c>
      <c r="I378" s="38">
        <v>0</v>
      </c>
      <c r="J378" s="38">
        <v>0</v>
      </c>
      <c r="K378" s="38">
        <v>6651215.2787</v>
      </c>
      <c r="N378" s="14"/>
      <c r="O378" s="14"/>
    </row>
    <row r="379" spans="1:12" ht="10.5" customHeight="1">
      <c r="A379" s="6" t="s">
        <v>1141</v>
      </c>
      <c r="B379" s="1">
        <v>63610</v>
      </c>
      <c r="C379" s="2" t="s">
        <v>1042</v>
      </c>
      <c r="D379" s="9" t="s">
        <v>1043</v>
      </c>
      <c r="E379" s="9" t="s">
        <v>1044</v>
      </c>
      <c r="F379" s="11"/>
      <c r="G379" s="10">
        <v>39538</v>
      </c>
      <c r="H379" s="38">
        <v>65931.02</v>
      </c>
      <c r="I379" s="38">
        <v>0</v>
      </c>
      <c r="J379" s="38">
        <v>0</v>
      </c>
      <c r="K379" s="38">
        <v>65931.02</v>
      </c>
      <c r="L379" s="6"/>
    </row>
    <row r="380" spans="1:12" ht="10.5" customHeight="1">
      <c r="A380" s="6" t="s">
        <v>1141</v>
      </c>
      <c r="B380" s="1">
        <v>65748</v>
      </c>
      <c r="C380" s="2" t="s">
        <v>1126</v>
      </c>
      <c r="D380" s="9" t="s">
        <v>1127</v>
      </c>
      <c r="E380" s="9" t="s">
        <v>1128</v>
      </c>
      <c r="F380" s="9" t="s">
        <v>31</v>
      </c>
      <c r="G380" s="10">
        <v>43077</v>
      </c>
      <c r="H380" s="38">
        <v>5738324.2799</v>
      </c>
      <c r="I380" s="38">
        <v>0</v>
      </c>
      <c r="J380" s="38">
        <v>-1199320</v>
      </c>
      <c r="K380" s="38">
        <v>4539004.2799</v>
      </c>
      <c r="L380" s="6"/>
    </row>
    <row r="381" spans="1:12" ht="10.5" customHeight="1">
      <c r="A381" s="6" t="s">
        <v>556</v>
      </c>
      <c r="B381" s="1">
        <v>78561</v>
      </c>
      <c r="C381" s="2" t="s">
        <v>331</v>
      </c>
      <c r="D381" s="9" t="s">
        <v>332</v>
      </c>
      <c r="E381" s="9" t="s">
        <v>37</v>
      </c>
      <c r="F381" s="9" t="s">
        <v>11</v>
      </c>
      <c r="G381" s="10">
        <v>43440</v>
      </c>
      <c r="H381" s="38">
        <v>2540430.74</v>
      </c>
      <c r="I381" s="38">
        <v>0</v>
      </c>
      <c r="J381" s="38">
        <f>-2405795+384841</f>
        <v>-2020954</v>
      </c>
      <c r="K381" s="38">
        <f>134635.74+384841</f>
        <v>519476.74</v>
      </c>
      <c r="L381" s="13"/>
    </row>
    <row r="382" spans="1:11" ht="10.5" customHeight="1">
      <c r="A382" s="6" t="s">
        <v>556</v>
      </c>
      <c r="B382" s="1">
        <v>67877</v>
      </c>
      <c r="C382" s="2" t="s">
        <v>459</v>
      </c>
      <c r="D382" s="9" t="s">
        <v>460</v>
      </c>
      <c r="E382" s="9" t="s">
        <v>41</v>
      </c>
      <c r="F382" s="9" t="s">
        <v>1</v>
      </c>
      <c r="G382" s="10">
        <v>43228</v>
      </c>
      <c r="H382" s="38">
        <v>3257892.18</v>
      </c>
      <c r="I382" s="38">
        <v>17019</v>
      </c>
      <c r="J382" s="38">
        <v>-3274911.18</v>
      </c>
      <c r="K382" s="38">
        <f>SUM(H382:J382)</f>
        <v>0</v>
      </c>
    </row>
    <row r="383" spans="1:15" ht="10.5" customHeight="1">
      <c r="A383" s="6" t="s">
        <v>845</v>
      </c>
      <c r="B383" s="1">
        <v>67665</v>
      </c>
      <c r="C383" s="2" t="s">
        <v>812</v>
      </c>
      <c r="D383" s="9" t="s">
        <v>813</v>
      </c>
      <c r="E383" s="9" t="s">
        <v>811</v>
      </c>
      <c r="F383" s="9" t="s">
        <v>3</v>
      </c>
      <c r="G383" s="10">
        <v>42705</v>
      </c>
      <c r="H383" s="38">
        <v>39999.6</v>
      </c>
      <c r="I383" s="38">
        <v>60188</v>
      </c>
      <c r="J383" s="38">
        <v>-100188</v>
      </c>
      <c r="K383" s="38">
        <v>-0.4</v>
      </c>
      <c r="N383" s="14"/>
      <c r="O383" s="14"/>
    </row>
    <row r="384" spans="1:12" ht="10.5" customHeight="1">
      <c r="A384" s="6" t="s">
        <v>1141</v>
      </c>
      <c r="B384" s="1">
        <v>60549</v>
      </c>
      <c r="C384" s="2" t="s">
        <v>962</v>
      </c>
      <c r="D384" s="9" t="s">
        <v>963</v>
      </c>
      <c r="E384" s="9" t="s">
        <v>957</v>
      </c>
      <c r="F384" s="9" t="s">
        <v>964</v>
      </c>
      <c r="G384" s="10">
        <v>36888</v>
      </c>
      <c r="H384" s="38">
        <v>13052</v>
      </c>
      <c r="I384" s="38">
        <v>0</v>
      </c>
      <c r="J384" s="38">
        <v>0</v>
      </c>
      <c r="K384" s="38">
        <v>13052</v>
      </c>
      <c r="L384" s="6"/>
    </row>
    <row r="385" spans="1:14" ht="10.5" customHeight="1">
      <c r="A385" s="6" t="s">
        <v>555</v>
      </c>
      <c r="B385" s="1">
        <v>79562</v>
      </c>
      <c r="C385" s="2" t="s">
        <v>323</v>
      </c>
      <c r="D385" s="9" t="s">
        <v>324</v>
      </c>
      <c r="E385" s="9" t="s">
        <v>176</v>
      </c>
      <c r="F385" s="9" t="s">
        <v>68</v>
      </c>
      <c r="G385" s="10">
        <v>44089</v>
      </c>
      <c r="H385" s="38">
        <v>0</v>
      </c>
      <c r="I385" s="38">
        <v>9106100</v>
      </c>
      <c r="J385" s="38">
        <v>-1407430</v>
      </c>
      <c r="K385" s="38">
        <v>7698670</v>
      </c>
      <c r="M385" s="7"/>
      <c r="N385" s="5"/>
    </row>
    <row r="386" spans="1:14" ht="10.5" customHeight="1">
      <c r="A386" s="6" t="s">
        <v>555</v>
      </c>
      <c r="B386" s="1">
        <v>61897</v>
      </c>
      <c r="C386" s="2" t="s">
        <v>155</v>
      </c>
      <c r="D386" s="9" t="s">
        <v>156</v>
      </c>
      <c r="E386" s="9" t="s">
        <v>15</v>
      </c>
      <c r="F386" s="9" t="s">
        <v>2</v>
      </c>
      <c r="G386" s="10">
        <v>38533</v>
      </c>
      <c r="H386" s="38">
        <v>137085</v>
      </c>
      <c r="I386" s="38">
        <v>0</v>
      </c>
      <c r="J386" s="38">
        <v>0</v>
      </c>
      <c r="K386" s="38">
        <v>137085</v>
      </c>
      <c r="M386" s="7"/>
      <c r="N386" s="5"/>
    </row>
    <row r="387" spans="1:15" ht="10.5" customHeight="1">
      <c r="A387" s="6" t="s">
        <v>845</v>
      </c>
      <c r="B387" s="1">
        <v>67611</v>
      </c>
      <c r="C387" s="2" t="s">
        <v>729</v>
      </c>
      <c r="D387" s="9" t="s">
        <v>730</v>
      </c>
      <c r="E387" s="9" t="s">
        <v>731</v>
      </c>
      <c r="F387" s="9" t="s">
        <v>3</v>
      </c>
      <c r="G387" s="10">
        <v>42719</v>
      </c>
      <c r="H387" s="38">
        <v>575140</v>
      </c>
      <c r="I387" s="38">
        <v>-488485</v>
      </c>
      <c r="J387" s="38">
        <v>-86655</v>
      </c>
      <c r="K387" s="38">
        <f>+H387+I387+J387</f>
        <v>0</v>
      </c>
      <c r="N387" s="14"/>
      <c r="O387" s="14"/>
    </row>
    <row r="388" spans="1:15" ht="10.5" customHeight="1">
      <c r="A388" s="6" t="s">
        <v>845</v>
      </c>
      <c r="B388" s="1">
        <v>78665</v>
      </c>
      <c r="C388" s="2" t="s">
        <v>602</v>
      </c>
      <c r="D388" s="9" t="s">
        <v>603</v>
      </c>
      <c r="E388" s="9" t="s">
        <v>601</v>
      </c>
      <c r="F388" s="9" t="s">
        <v>11</v>
      </c>
      <c r="G388" s="10">
        <v>43676</v>
      </c>
      <c r="H388" s="38">
        <v>9643362.0996</v>
      </c>
      <c r="I388" s="38">
        <v>0</v>
      </c>
      <c r="J388" s="38">
        <v>0</v>
      </c>
      <c r="K388" s="38">
        <v>9643362.0996</v>
      </c>
      <c r="N388" s="14"/>
      <c r="O388" s="14"/>
    </row>
    <row r="389" spans="1:15" ht="10.5" customHeight="1">
      <c r="A389" s="6" t="s">
        <v>845</v>
      </c>
      <c r="B389" s="1">
        <v>79479</v>
      </c>
      <c r="C389" s="2" t="s">
        <v>663</v>
      </c>
      <c r="D389" s="9" t="s">
        <v>664</v>
      </c>
      <c r="E389" s="9" t="s">
        <v>652</v>
      </c>
      <c r="F389" s="9" t="s">
        <v>80</v>
      </c>
      <c r="G389" s="10">
        <v>44077</v>
      </c>
      <c r="H389" s="38">
        <v>0</v>
      </c>
      <c r="I389" s="38">
        <v>13443525.2049</v>
      </c>
      <c r="J389" s="38">
        <v>-1344352</v>
      </c>
      <c r="K389" s="38">
        <v>12099173.2049</v>
      </c>
      <c r="N389" s="14"/>
      <c r="O389" s="14"/>
    </row>
    <row r="390" spans="1:12" ht="10.5" customHeight="1">
      <c r="A390" s="6" t="s">
        <v>1141</v>
      </c>
      <c r="B390" s="1">
        <v>67612</v>
      </c>
      <c r="C390" s="2" t="s">
        <v>1080</v>
      </c>
      <c r="D390" s="9" t="s">
        <v>1081</v>
      </c>
      <c r="E390" s="9" t="s">
        <v>1079</v>
      </c>
      <c r="F390" s="9" t="s">
        <v>3</v>
      </c>
      <c r="G390" s="10">
        <v>42704</v>
      </c>
      <c r="H390" s="38">
        <v>934655</v>
      </c>
      <c r="I390" s="38">
        <v>-843000</v>
      </c>
      <c r="J390" s="38">
        <v>-91655</v>
      </c>
      <c r="K390" s="38">
        <v>0.06</v>
      </c>
      <c r="L390" s="6"/>
    </row>
    <row r="391" spans="1:14" ht="10.5" customHeight="1">
      <c r="A391" s="6" t="s">
        <v>555</v>
      </c>
      <c r="B391" s="1">
        <v>67802</v>
      </c>
      <c r="C391" s="2" t="s">
        <v>299</v>
      </c>
      <c r="D391" s="9" t="s">
        <v>300</v>
      </c>
      <c r="E391" s="9" t="s">
        <v>180</v>
      </c>
      <c r="F391" s="9" t="s">
        <v>23</v>
      </c>
      <c r="G391" s="10">
        <v>42874</v>
      </c>
      <c r="H391" s="38">
        <v>92843.34</v>
      </c>
      <c r="I391" s="38">
        <v>0</v>
      </c>
      <c r="J391" s="38">
        <v>-92843.34</v>
      </c>
      <c r="K391" s="38">
        <f>SUM(H391:J391)</f>
        <v>0</v>
      </c>
      <c r="M391" s="7"/>
      <c r="N391" s="5"/>
    </row>
    <row r="392" spans="1:15" ht="10.5" customHeight="1">
      <c r="A392" s="6" t="s">
        <v>845</v>
      </c>
      <c r="B392" s="1">
        <v>67260</v>
      </c>
      <c r="C392" s="2" t="s">
        <v>744</v>
      </c>
      <c r="D392" s="9" t="s">
        <v>745</v>
      </c>
      <c r="E392" s="9" t="s">
        <v>741</v>
      </c>
      <c r="F392" s="9" t="s">
        <v>9</v>
      </c>
      <c r="G392" s="10">
        <v>42521</v>
      </c>
      <c r="H392" s="38">
        <v>436829</v>
      </c>
      <c r="I392" s="38">
        <v>0</v>
      </c>
      <c r="J392" s="38">
        <v>0</v>
      </c>
      <c r="K392" s="38">
        <v>436829</v>
      </c>
      <c r="N392" s="14"/>
      <c r="O392" s="14"/>
    </row>
    <row r="393" spans="1:12" ht="10.5" customHeight="1">
      <c r="A393" s="6" t="s">
        <v>1141</v>
      </c>
      <c r="B393" s="1">
        <v>61158</v>
      </c>
      <c r="C393" s="2" t="s">
        <v>987</v>
      </c>
      <c r="D393" s="9" t="s">
        <v>988</v>
      </c>
      <c r="E393" s="9" t="s">
        <v>976</v>
      </c>
      <c r="F393" s="11"/>
      <c r="G393" s="10">
        <v>37613</v>
      </c>
      <c r="H393" s="38">
        <v>2000</v>
      </c>
      <c r="I393" s="38">
        <v>0</v>
      </c>
      <c r="J393" s="38">
        <v>0</v>
      </c>
      <c r="K393" s="38">
        <v>2000</v>
      </c>
      <c r="L393" s="6"/>
    </row>
    <row r="394" spans="1:12" ht="10.5" customHeight="1">
      <c r="A394" s="6" t="s">
        <v>1141</v>
      </c>
      <c r="B394" s="1">
        <v>79470</v>
      </c>
      <c r="C394" s="2" t="s">
        <v>877</v>
      </c>
      <c r="D394" s="9" t="s">
        <v>878</v>
      </c>
      <c r="E394" s="9" t="s">
        <v>854</v>
      </c>
      <c r="F394" s="9" t="s">
        <v>13</v>
      </c>
      <c r="G394" s="10">
        <v>43839</v>
      </c>
      <c r="H394" s="38">
        <v>0</v>
      </c>
      <c r="I394" s="38">
        <v>0</v>
      </c>
      <c r="J394" s="38">
        <v>-22225000</v>
      </c>
      <c r="K394" s="38">
        <v>-22225000</v>
      </c>
      <c r="L394" s="6"/>
    </row>
    <row r="395" spans="1:11" ht="10.5" customHeight="1">
      <c r="A395" s="6" t="s">
        <v>556</v>
      </c>
      <c r="B395" s="1">
        <v>79273</v>
      </c>
      <c r="C395" s="2" t="s">
        <v>132</v>
      </c>
      <c r="D395" s="9" t="s">
        <v>133</v>
      </c>
      <c r="E395" s="9" t="s">
        <v>134</v>
      </c>
      <c r="F395" s="9" t="s">
        <v>8</v>
      </c>
      <c r="G395" s="10">
        <v>44099</v>
      </c>
      <c r="H395" s="38">
        <v>0</v>
      </c>
      <c r="I395" s="38">
        <v>7527291.0370000005</v>
      </c>
      <c r="J395" s="38">
        <v>-1150044</v>
      </c>
      <c r="K395" s="38">
        <v>6377247.0370000005</v>
      </c>
    </row>
    <row r="396" spans="1:12" ht="10.5" customHeight="1">
      <c r="A396" s="6" t="s">
        <v>1141</v>
      </c>
      <c r="B396" s="1">
        <v>78881</v>
      </c>
      <c r="C396" s="2" t="s">
        <v>879</v>
      </c>
      <c r="D396" s="9" t="s">
        <v>880</v>
      </c>
      <c r="E396" s="9" t="s">
        <v>854</v>
      </c>
      <c r="F396" s="9" t="s">
        <v>13</v>
      </c>
      <c r="G396" s="10">
        <v>43480</v>
      </c>
      <c r="H396" s="38">
        <v>-33155000</v>
      </c>
      <c r="I396" s="38">
        <v>0</v>
      </c>
      <c r="J396" s="38">
        <v>0</v>
      </c>
      <c r="K396" s="38">
        <v>-33155000</v>
      </c>
      <c r="L396" s="6"/>
    </row>
    <row r="397" spans="1:12" ht="10.5" customHeight="1">
      <c r="A397" s="6" t="s">
        <v>1141</v>
      </c>
      <c r="B397" s="1">
        <v>66394</v>
      </c>
      <c r="C397" s="2" t="s">
        <v>1071</v>
      </c>
      <c r="D397" s="9" t="s">
        <v>1072</v>
      </c>
      <c r="E397" s="9" t="s">
        <v>1070</v>
      </c>
      <c r="F397" s="9" t="s">
        <v>16</v>
      </c>
      <c r="G397" s="10">
        <v>41852</v>
      </c>
      <c r="H397" s="38">
        <v>150000.32</v>
      </c>
      <c r="I397" s="38">
        <v>0</v>
      </c>
      <c r="J397" s="38">
        <v>0</v>
      </c>
      <c r="K397" s="38">
        <v>150000.32</v>
      </c>
      <c r="L397" s="6"/>
    </row>
    <row r="398" spans="1:15" ht="10.5" customHeight="1">
      <c r="A398" s="6" t="s">
        <v>845</v>
      </c>
      <c r="B398" s="1">
        <v>78516</v>
      </c>
      <c r="C398" s="2" t="s">
        <v>774</v>
      </c>
      <c r="D398" s="9" t="s">
        <v>775</v>
      </c>
      <c r="E398" s="9" t="s">
        <v>771</v>
      </c>
      <c r="F398" s="9" t="s">
        <v>3</v>
      </c>
      <c r="G398" s="10">
        <v>43369</v>
      </c>
      <c r="H398" s="38">
        <v>15978124</v>
      </c>
      <c r="I398" s="38">
        <v>0</v>
      </c>
      <c r="J398" s="38">
        <v>-280000</v>
      </c>
      <c r="K398" s="38">
        <v>15698124</v>
      </c>
      <c r="N398" s="14"/>
      <c r="O398" s="14"/>
    </row>
    <row r="399" spans="1:15" ht="10.5" customHeight="1">
      <c r="A399" s="6" t="s">
        <v>845</v>
      </c>
      <c r="B399" s="1">
        <v>67431</v>
      </c>
      <c r="C399" s="2" t="s">
        <v>606</v>
      </c>
      <c r="D399" s="9" t="s">
        <v>607</v>
      </c>
      <c r="E399" s="9" t="s">
        <v>601</v>
      </c>
      <c r="F399" s="9" t="s">
        <v>31</v>
      </c>
      <c r="G399" s="10">
        <v>43566</v>
      </c>
      <c r="H399" s="38">
        <v>19021731</v>
      </c>
      <c r="I399" s="38">
        <v>0</v>
      </c>
      <c r="J399" s="38">
        <v>0</v>
      </c>
      <c r="K399" s="38">
        <v>19021731</v>
      </c>
      <c r="N399" s="14"/>
      <c r="O399" s="14"/>
    </row>
    <row r="400" spans="1:15" ht="10.5" customHeight="1">
      <c r="A400" s="6" t="s">
        <v>845</v>
      </c>
      <c r="B400" s="1">
        <v>67540</v>
      </c>
      <c r="C400" s="2" t="s">
        <v>604</v>
      </c>
      <c r="D400" s="9" t="s">
        <v>605</v>
      </c>
      <c r="E400" s="9" t="s">
        <v>601</v>
      </c>
      <c r="F400" s="9" t="s">
        <v>31</v>
      </c>
      <c r="G400" s="10">
        <v>43097</v>
      </c>
      <c r="H400" s="38">
        <v>11683809</v>
      </c>
      <c r="I400" s="38">
        <v>0</v>
      </c>
      <c r="J400" s="38">
        <v>0</v>
      </c>
      <c r="K400" s="38">
        <v>11683809</v>
      </c>
      <c r="N400" s="14"/>
      <c r="O400" s="14"/>
    </row>
    <row r="401" spans="1:14" ht="10.5" customHeight="1">
      <c r="A401" s="6" t="s">
        <v>555</v>
      </c>
      <c r="B401" s="1">
        <v>67519</v>
      </c>
      <c r="C401" s="2" t="s">
        <v>293</v>
      </c>
      <c r="D401" s="9" t="s">
        <v>294</v>
      </c>
      <c r="E401" s="9" t="s">
        <v>26</v>
      </c>
      <c r="F401" s="9" t="s">
        <v>4</v>
      </c>
      <c r="G401" s="10">
        <v>42864</v>
      </c>
      <c r="H401" s="38">
        <v>5436079.6</v>
      </c>
      <c r="I401" s="38">
        <v>0</v>
      </c>
      <c r="J401" s="38">
        <v>-5256512</v>
      </c>
      <c r="K401" s="38">
        <v>179567.6</v>
      </c>
      <c r="M401" s="7"/>
      <c r="N401" s="5"/>
    </row>
    <row r="402" spans="1:15" ht="10.5" customHeight="1">
      <c r="A402" s="6" t="s">
        <v>845</v>
      </c>
      <c r="B402" s="1">
        <v>79515</v>
      </c>
      <c r="C402" s="2" t="s">
        <v>720</v>
      </c>
      <c r="D402" s="9" t="s">
        <v>721</v>
      </c>
      <c r="E402" s="9" t="s">
        <v>722</v>
      </c>
      <c r="F402" s="9" t="s">
        <v>64</v>
      </c>
      <c r="G402" s="10">
        <v>44152</v>
      </c>
      <c r="H402" s="38">
        <v>0</v>
      </c>
      <c r="I402" s="38">
        <v>15256574.19</v>
      </c>
      <c r="J402" s="38">
        <v>-762829</v>
      </c>
      <c r="K402" s="38">
        <v>14493745.19</v>
      </c>
      <c r="N402" s="14"/>
      <c r="O402" s="14"/>
    </row>
    <row r="403" spans="1:11" ht="10.5" customHeight="1">
      <c r="A403" s="6" t="s">
        <v>556</v>
      </c>
      <c r="B403" s="1">
        <v>67444</v>
      </c>
      <c r="C403" s="2" t="s">
        <v>120</v>
      </c>
      <c r="D403" s="9" t="s">
        <v>121</v>
      </c>
      <c r="E403" s="9" t="s">
        <v>99</v>
      </c>
      <c r="F403" s="9" t="s">
        <v>38</v>
      </c>
      <c r="G403" s="10">
        <v>43795</v>
      </c>
      <c r="H403" s="38">
        <v>7665543.8275</v>
      </c>
      <c r="I403" s="38">
        <v>0</v>
      </c>
      <c r="J403" s="38">
        <v>0</v>
      </c>
      <c r="K403" s="38">
        <v>7665543.8275</v>
      </c>
    </row>
    <row r="404" spans="1:15" ht="10.5" customHeight="1">
      <c r="A404" s="6" t="s">
        <v>845</v>
      </c>
      <c r="B404" s="1">
        <v>66891</v>
      </c>
      <c r="C404" s="2" t="s">
        <v>608</v>
      </c>
      <c r="D404" s="9" t="s">
        <v>609</v>
      </c>
      <c r="E404" s="9" t="s">
        <v>601</v>
      </c>
      <c r="F404" s="9" t="s">
        <v>11</v>
      </c>
      <c r="G404" s="10">
        <v>42928</v>
      </c>
      <c r="H404" s="38">
        <v>167805.8963</v>
      </c>
      <c r="I404" s="38">
        <v>0</v>
      </c>
      <c r="J404" s="38">
        <v>0</v>
      </c>
      <c r="K404" s="38">
        <v>167805.8963</v>
      </c>
      <c r="N404" s="14"/>
      <c r="O404" s="14"/>
    </row>
    <row r="405" spans="1:12" ht="10.5" customHeight="1">
      <c r="A405" s="6" t="s">
        <v>1141</v>
      </c>
      <c r="B405" s="1">
        <v>66957</v>
      </c>
      <c r="C405" s="2" t="s">
        <v>1093</v>
      </c>
      <c r="D405" s="9" t="s">
        <v>1094</v>
      </c>
      <c r="E405" s="9" t="s">
        <v>1082</v>
      </c>
      <c r="F405" s="9" t="s">
        <v>0</v>
      </c>
      <c r="G405" s="10">
        <v>42580</v>
      </c>
      <c r="H405" s="38">
        <v>224999.98</v>
      </c>
      <c r="I405" s="38">
        <v>0</v>
      </c>
      <c r="J405" s="38">
        <v>0</v>
      </c>
      <c r="K405" s="38">
        <v>224999.98</v>
      </c>
      <c r="L405" s="6"/>
    </row>
    <row r="406" spans="1:14" ht="10.5" customHeight="1">
      <c r="A406" s="6" t="s">
        <v>555</v>
      </c>
      <c r="B406" s="1">
        <v>78920</v>
      </c>
      <c r="C406" s="2" t="s">
        <v>163</v>
      </c>
      <c r="D406" s="9" t="s">
        <v>164</v>
      </c>
      <c r="E406" s="9" t="s">
        <v>48</v>
      </c>
      <c r="F406" s="9" t="s">
        <v>24</v>
      </c>
      <c r="G406" s="10">
        <v>43789</v>
      </c>
      <c r="H406" s="38">
        <v>14171744.7676</v>
      </c>
      <c r="I406" s="38">
        <v>0</v>
      </c>
      <c r="J406" s="38">
        <v>-4075301</v>
      </c>
      <c r="K406" s="38">
        <v>10096443.7676</v>
      </c>
      <c r="M406" s="7"/>
      <c r="N406" s="5"/>
    </row>
    <row r="407" spans="1:16" ht="10.5" customHeight="1">
      <c r="A407" s="6" t="s">
        <v>556</v>
      </c>
      <c r="B407" s="8">
        <v>67468</v>
      </c>
      <c r="C407" s="9" t="s">
        <v>125</v>
      </c>
      <c r="D407" s="9" t="s">
        <v>126</v>
      </c>
      <c r="E407" s="9" t="s">
        <v>41</v>
      </c>
      <c r="F407" s="9" t="s">
        <v>38</v>
      </c>
      <c r="G407" s="10">
        <v>43096</v>
      </c>
      <c r="H407" s="38">
        <v>119010</v>
      </c>
      <c r="I407" s="38">
        <v>-5763</v>
      </c>
      <c r="J407" s="38">
        <v>-113247</v>
      </c>
      <c r="K407" s="38">
        <v>0</v>
      </c>
      <c r="L407" s="13"/>
      <c r="M407" s="13"/>
      <c r="N407" s="13"/>
      <c r="O407" s="13"/>
      <c r="P407" s="13"/>
    </row>
    <row r="408" spans="1:14" ht="10.5" customHeight="1">
      <c r="A408" s="6" t="s">
        <v>555</v>
      </c>
      <c r="B408" s="1">
        <v>61092</v>
      </c>
      <c r="C408" s="2" t="s">
        <v>295</v>
      </c>
      <c r="D408" s="9" t="s">
        <v>296</v>
      </c>
      <c r="E408" s="9" t="s">
        <v>86</v>
      </c>
      <c r="F408" s="9" t="s">
        <v>14</v>
      </c>
      <c r="G408" s="10">
        <v>37926</v>
      </c>
      <c r="H408" s="38">
        <v>10001</v>
      </c>
      <c r="I408" s="38">
        <f>-H408</f>
        <v>-10001</v>
      </c>
      <c r="J408" s="38">
        <v>0</v>
      </c>
      <c r="K408" s="38">
        <f>SUM(H408:J408)</f>
        <v>0</v>
      </c>
      <c r="M408" s="7"/>
      <c r="N408" s="5"/>
    </row>
    <row r="409" spans="1:12" ht="10.5" customHeight="1">
      <c r="A409" s="6" t="s">
        <v>1141</v>
      </c>
      <c r="B409" s="1">
        <v>63699</v>
      </c>
      <c r="C409" s="2" t="s">
        <v>1055</v>
      </c>
      <c r="D409" s="9" t="s">
        <v>1056</v>
      </c>
      <c r="E409" s="9" t="s">
        <v>1044</v>
      </c>
      <c r="F409" s="9" t="s">
        <v>10</v>
      </c>
      <c r="G409" s="10">
        <v>39541</v>
      </c>
      <c r="H409" s="38">
        <v>72664.6</v>
      </c>
      <c r="I409" s="38">
        <v>0</v>
      </c>
      <c r="J409" s="38">
        <v>0</v>
      </c>
      <c r="K409" s="38">
        <v>72664.6</v>
      </c>
      <c r="L409" s="6"/>
    </row>
    <row r="410" spans="1:14" ht="10.5" customHeight="1">
      <c r="A410" s="6" t="s">
        <v>555</v>
      </c>
      <c r="B410" s="1">
        <v>78187</v>
      </c>
      <c r="C410" s="2" t="s">
        <v>87</v>
      </c>
      <c r="D410" s="9" t="s">
        <v>88</v>
      </c>
      <c r="E410" s="9" t="s">
        <v>89</v>
      </c>
      <c r="F410" s="9" t="s">
        <v>25</v>
      </c>
      <c r="G410" s="10">
        <v>43553</v>
      </c>
      <c r="H410" s="38">
        <v>14600469.9181</v>
      </c>
      <c r="I410" s="38">
        <v>0</v>
      </c>
      <c r="J410" s="38">
        <v>0</v>
      </c>
      <c r="K410" s="38">
        <v>14600469.9181</v>
      </c>
      <c r="M410" s="7"/>
      <c r="N410" s="5"/>
    </row>
    <row r="411" spans="1:11" ht="10.5" customHeight="1">
      <c r="A411" s="6" t="s">
        <v>556</v>
      </c>
      <c r="B411" s="1">
        <v>79015</v>
      </c>
      <c r="C411" s="2" t="s">
        <v>5</v>
      </c>
      <c r="D411" s="9" t="s">
        <v>6</v>
      </c>
      <c r="E411" s="9" t="s">
        <v>7</v>
      </c>
      <c r="F411" s="9" t="s">
        <v>8</v>
      </c>
      <c r="G411" s="10">
        <v>43669</v>
      </c>
      <c r="H411" s="38">
        <v>3929753.713</v>
      </c>
      <c r="I411" s="38">
        <v>0</v>
      </c>
      <c r="J411" s="38">
        <v>-3729579</v>
      </c>
      <c r="K411" s="38">
        <v>200174.71300000002</v>
      </c>
    </row>
    <row r="412" spans="1:15" ht="10.5" customHeight="1">
      <c r="A412" s="6" t="s">
        <v>845</v>
      </c>
      <c r="B412" s="1">
        <v>78995</v>
      </c>
      <c r="C412" s="2" t="s">
        <v>667</v>
      </c>
      <c r="D412" s="9" t="s">
        <v>668</v>
      </c>
      <c r="E412" s="9" t="s">
        <v>669</v>
      </c>
      <c r="F412" s="9" t="s">
        <v>14</v>
      </c>
      <c r="G412" s="10">
        <v>43621</v>
      </c>
      <c r="H412" s="38">
        <v>3152161.0697000003</v>
      </c>
      <c r="I412" s="38">
        <v>0</v>
      </c>
      <c r="J412" s="38">
        <v>-2896137</v>
      </c>
      <c r="K412" s="38">
        <v>256024.0697</v>
      </c>
      <c r="N412" s="14"/>
      <c r="O412" s="14"/>
    </row>
    <row r="413" spans="1:11" ht="10.5" customHeight="1">
      <c r="A413" s="6" t="s">
        <v>556</v>
      </c>
      <c r="B413" s="1">
        <v>78348</v>
      </c>
      <c r="C413" s="2" t="s">
        <v>553</v>
      </c>
      <c r="D413" s="9" t="s">
        <v>554</v>
      </c>
      <c r="E413" s="9" t="s">
        <v>37</v>
      </c>
      <c r="F413" s="9" t="s">
        <v>43</v>
      </c>
      <c r="G413" s="10">
        <v>43202</v>
      </c>
      <c r="H413" s="38">
        <v>4206</v>
      </c>
      <c r="I413" s="38">
        <v>-4206</v>
      </c>
      <c r="J413" s="38">
        <v>0</v>
      </c>
      <c r="K413" s="38">
        <v>0</v>
      </c>
    </row>
    <row r="414" spans="1:11" ht="10.5" customHeight="1">
      <c r="A414" s="6" t="s">
        <v>556</v>
      </c>
      <c r="B414" s="1">
        <v>79626</v>
      </c>
      <c r="C414" s="2" t="s">
        <v>325</v>
      </c>
      <c r="D414" s="9" t="s">
        <v>326</v>
      </c>
      <c r="E414" s="9" t="s">
        <v>7</v>
      </c>
      <c r="F414" s="9" t="s">
        <v>20</v>
      </c>
      <c r="G414" s="10">
        <v>43999</v>
      </c>
      <c r="H414" s="38">
        <v>0</v>
      </c>
      <c r="I414" s="38">
        <v>5958147.7639999995</v>
      </c>
      <c r="J414" s="38">
        <v>-1489537</v>
      </c>
      <c r="K414" s="38">
        <v>4468610.7639999995</v>
      </c>
    </row>
    <row r="415" spans="1:14" ht="10.5" customHeight="1">
      <c r="A415" s="6" t="s">
        <v>555</v>
      </c>
      <c r="B415" s="1">
        <v>79116</v>
      </c>
      <c r="C415" s="2" t="s">
        <v>511</v>
      </c>
      <c r="D415" s="9" t="s">
        <v>512</v>
      </c>
      <c r="E415" s="9" t="s">
        <v>146</v>
      </c>
      <c r="F415" s="9" t="s">
        <v>9</v>
      </c>
      <c r="G415" s="10">
        <v>43698</v>
      </c>
      <c r="H415" s="38">
        <v>1558933.75</v>
      </c>
      <c r="I415" s="38">
        <v>0</v>
      </c>
      <c r="J415" s="38">
        <v>-1519758</v>
      </c>
      <c r="K415" s="38">
        <v>39175.75</v>
      </c>
      <c r="M415" s="7"/>
      <c r="N415" s="5"/>
    </row>
    <row r="416" spans="1:11" ht="10.5" customHeight="1">
      <c r="A416" s="6" t="s">
        <v>556</v>
      </c>
      <c r="B416" s="1">
        <v>78392</v>
      </c>
      <c r="C416" s="2" t="s">
        <v>44</v>
      </c>
      <c r="D416" s="9" t="s">
        <v>45</v>
      </c>
      <c r="E416" s="9" t="s">
        <v>37</v>
      </c>
      <c r="F416" s="9" t="s">
        <v>43</v>
      </c>
      <c r="G416" s="10">
        <v>43419</v>
      </c>
      <c r="H416" s="38">
        <v>844567.62</v>
      </c>
      <c r="I416" s="38">
        <v>-38503</v>
      </c>
      <c r="J416" s="38">
        <v>-806064.62</v>
      </c>
      <c r="K416" s="38">
        <f>SUM(H416:J416)</f>
        <v>0</v>
      </c>
    </row>
    <row r="417" spans="1:14" ht="10.5" customHeight="1">
      <c r="A417" s="6" t="s">
        <v>555</v>
      </c>
      <c r="B417" s="1">
        <v>79323</v>
      </c>
      <c r="C417" s="2" t="s">
        <v>439</v>
      </c>
      <c r="D417" s="9" t="s">
        <v>440</v>
      </c>
      <c r="E417" s="9" t="s">
        <v>146</v>
      </c>
      <c r="F417" s="9" t="s">
        <v>3</v>
      </c>
      <c r="G417" s="10">
        <v>43845</v>
      </c>
      <c r="H417" s="38">
        <v>0</v>
      </c>
      <c r="I417" s="38">
        <v>8603676.125</v>
      </c>
      <c r="J417" s="38">
        <v>-862438</v>
      </c>
      <c r="K417" s="38">
        <v>7741238.125</v>
      </c>
      <c r="M417" s="7"/>
      <c r="N417" s="5"/>
    </row>
    <row r="418" spans="1:15" ht="10.5" customHeight="1">
      <c r="A418" s="6" t="s">
        <v>845</v>
      </c>
      <c r="B418" s="1">
        <v>67629</v>
      </c>
      <c r="C418" s="2" t="s">
        <v>814</v>
      </c>
      <c r="D418" s="9" t="s">
        <v>815</v>
      </c>
      <c r="E418" s="9" t="s">
        <v>811</v>
      </c>
      <c r="F418" s="9" t="s">
        <v>3</v>
      </c>
      <c r="G418" s="10">
        <v>42723</v>
      </c>
      <c r="H418" s="38">
        <v>65221</v>
      </c>
      <c r="I418" s="38">
        <v>-43491</v>
      </c>
      <c r="J418" s="38">
        <v>-21730</v>
      </c>
      <c r="K418" s="38">
        <f>+H418+I418+J418</f>
        <v>0</v>
      </c>
      <c r="N418" s="14"/>
      <c r="O418" s="14"/>
    </row>
    <row r="419" spans="1:12" ht="10.5" customHeight="1">
      <c r="A419" s="6" t="s">
        <v>1141</v>
      </c>
      <c r="B419" s="1">
        <v>66211</v>
      </c>
      <c r="C419" s="2" t="s">
        <v>1136</v>
      </c>
      <c r="D419" s="9" t="s">
        <v>1137</v>
      </c>
      <c r="E419" s="9" t="s">
        <v>1135</v>
      </c>
      <c r="F419" s="9" t="s">
        <v>1</v>
      </c>
      <c r="G419" s="10">
        <v>42286</v>
      </c>
      <c r="H419" s="38">
        <v>376221</v>
      </c>
      <c r="I419" s="38">
        <v>0</v>
      </c>
      <c r="J419" s="38">
        <v>0</v>
      </c>
      <c r="K419" s="38">
        <f>H419+I419+J419</f>
        <v>376221</v>
      </c>
      <c r="L419" s="6"/>
    </row>
    <row r="420" spans="1:11" ht="10.5" customHeight="1">
      <c r="A420" s="6" t="s">
        <v>556</v>
      </c>
      <c r="B420" s="1">
        <v>78560</v>
      </c>
      <c r="C420" s="2" t="s">
        <v>399</v>
      </c>
      <c r="D420" s="9" t="s">
        <v>400</v>
      </c>
      <c r="E420" s="9" t="s">
        <v>99</v>
      </c>
      <c r="F420" s="9" t="s">
        <v>38</v>
      </c>
      <c r="G420" s="10">
        <v>43742</v>
      </c>
      <c r="H420" s="38">
        <v>3207255.3099</v>
      </c>
      <c r="I420" s="38">
        <v>0</v>
      </c>
      <c r="J420" s="38">
        <v>-888423</v>
      </c>
      <c r="K420" s="38">
        <v>2318832.3099</v>
      </c>
    </row>
    <row r="421" spans="1:11" ht="10.5" customHeight="1">
      <c r="A421" s="6" t="s">
        <v>556</v>
      </c>
      <c r="B421" s="1">
        <v>63634</v>
      </c>
      <c r="C421" s="2" t="s">
        <v>165</v>
      </c>
      <c r="D421" s="9" t="s">
        <v>166</v>
      </c>
      <c r="E421" s="9" t="s">
        <v>167</v>
      </c>
      <c r="F421" s="9" t="s">
        <v>31</v>
      </c>
      <c r="G421" s="10">
        <v>39777</v>
      </c>
      <c r="H421" s="38">
        <v>96819.8931</v>
      </c>
      <c r="I421" s="38">
        <v>0</v>
      </c>
      <c r="J421" s="38">
        <v>0</v>
      </c>
      <c r="K421" s="38">
        <v>96819.8931</v>
      </c>
    </row>
    <row r="422" spans="1:22" ht="10.5" customHeight="1">
      <c r="A422" s="15" t="s">
        <v>1145</v>
      </c>
      <c r="B422" s="1">
        <v>79785</v>
      </c>
      <c r="C422" s="2" t="s">
        <v>917</v>
      </c>
      <c r="D422" s="9" t="s">
        <v>918</v>
      </c>
      <c r="E422" s="9" t="s">
        <v>894</v>
      </c>
      <c r="F422" s="9" t="s">
        <v>80</v>
      </c>
      <c r="G422" s="10">
        <v>44187</v>
      </c>
      <c r="H422" s="38">
        <v>0</v>
      </c>
      <c r="I422" s="38">
        <v>22747725</v>
      </c>
      <c r="J422" s="38">
        <v>0</v>
      </c>
      <c r="K422" s="38">
        <v>22747725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15" ht="10.5" customHeight="1">
      <c r="A423" s="6" t="s">
        <v>845</v>
      </c>
      <c r="B423" s="1">
        <v>68016</v>
      </c>
      <c r="C423" s="2" t="s">
        <v>776</v>
      </c>
      <c r="D423" s="9" t="s">
        <v>777</v>
      </c>
      <c r="E423" s="9" t="s">
        <v>771</v>
      </c>
      <c r="F423" s="9" t="s">
        <v>3</v>
      </c>
      <c r="G423" s="10">
        <v>43123</v>
      </c>
      <c r="H423" s="38">
        <v>8820144</v>
      </c>
      <c r="I423" s="38">
        <v>0</v>
      </c>
      <c r="J423" s="38">
        <v>-227333</v>
      </c>
      <c r="K423" s="38">
        <v>8592811</v>
      </c>
      <c r="N423" s="14"/>
      <c r="O423" s="14"/>
    </row>
    <row r="424" spans="1:12" ht="10.5" customHeight="1">
      <c r="A424" s="6" t="s">
        <v>1141</v>
      </c>
      <c r="B424" s="1">
        <v>78755</v>
      </c>
      <c r="C424" s="2" t="s">
        <v>1121</v>
      </c>
      <c r="D424" s="9" t="s">
        <v>1122</v>
      </c>
      <c r="E424" s="9" t="s">
        <v>1120</v>
      </c>
      <c r="F424" s="9" t="s">
        <v>9</v>
      </c>
      <c r="G424" s="10">
        <v>43544</v>
      </c>
      <c r="H424" s="38">
        <v>9296179.3878</v>
      </c>
      <c r="I424" s="38">
        <v>0</v>
      </c>
      <c r="J424" s="38">
        <v>-308287</v>
      </c>
      <c r="K424" s="38">
        <v>8987892.3878</v>
      </c>
      <c r="L424" s="6"/>
    </row>
    <row r="425" spans="1:15" ht="10.5" customHeight="1">
      <c r="A425" s="6" t="s">
        <v>845</v>
      </c>
      <c r="B425" s="1">
        <v>79232</v>
      </c>
      <c r="C425" s="2" t="s">
        <v>569</v>
      </c>
      <c r="D425" s="9" t="s">
        <v>570</v>
      </c>
      <c r="E425" s="9" t="s">
        <v>571</v>
      </c>
      <c r="F425" s="9" t="s">
        <v>20</v>
      </c>
      <c r="G425" s="10">
        <v>43819</v>
      </c>
      <c r="H425" s="38">
        <v>8849914.8938</v>
      </c>
      <c r="I425" s="38">
        <v>0</v>
      </c>
      <c r="J425" s="38">
        <v>-16857.5</v>
      </c>
      <c r="K425" s="38">
        <v>8833057.3938</v>
      </c>
      <c r="N425" s="14"/>
      <c r="O425" s="14"/>
    </row>
    <row r="426" spans="1:22" ht="10.5" customHeight="1">
      <c r="A426" s="15" t="s">
        <v>1145</v>
      </c>
      <c r="B426" s="1">
        <v>79588</v>
      </c>
      <c r="C426" s="2" t="s">
        <v>919</v>
      </c>
      <c r="D426" s="9" t="s">
        <v>920</v>
      </c>
      <c r="E426" s="9" t="s">
        <v>894</v>
      </c>
      <c r="F426" s="9" t="s">
        <v>25</v>
      </c>
      <c r="G426" s="10">
        <v>44133</v>
      </c>
      <c r="H426" s="38">
        <v>0</v>
      </c>
      <c r="I426" s="38">
        <v>6865951.3362</v>
      </c>
      <c r="J426" s="38">
        <v>-1186738</v>
      </c>
      <c r="K426" s="38">
        <v>5679213.3362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19" ht="10.5" customHeight="1">
      <c r="A427" s="6" t="s">
        <v>845</v>
      </c>
      <c r="B427" s="1">
        <v>67221</v>
      </c>
      <c r="C427" s="2" t="s">
        <v>612</v>
      </c>
      <c r="D427" s="9" t="s">
        <v>613</v>
      </c>
      <c r="E427" s="9" t="s">
        <v>601</v>
      </c>
      <c r="F427" s="9" t="s">
        <v>4</v>
      </c>
      <c r="G427" s="10">
        <v>42635</v>
      </c>
      <c r="H427" s="38">
        <v>20381871</v>
      </c>
      <c r="I427" s="38">
        <v>-24127</v>
      </c>
      <c r="J427" s="38">
        <v>-20097504</v>
      </c>
      <c r="K427" s="38">
        <f>+H427+I427+J427</f>
        <v>260240</v>
      </c>
      <c r="N427" s="14"/>
      <c r="O427" s="14"/>
      <c r="S427" s="6"/>
    </row>
    <row r="428" spans="1:14" ht="10.5" customHeight="1">
      <c r="A428" s="6" t="s">
        <v>555</v>
      </c>
      <c r="B428" s="1">
        <v>79169</v>
      </c>
      <c r="C428" s="2" t="s">
        <v>174</v>
      </c>
      <c r="D428" s="9" t="s">
        <v>175</v>
      </c>
      <c r="E428" s="9" t="s">
        <v>176</v>
      </c>
      <c r="F428" s="9" t="s">
        <v>68</v>
      </c>
      <c r="G428" s="10">
        <v>43999</v>
      </c>
      <c r="H428" s="38">
        <v>0</v>
      </c>
      <c r="I428" s="38">
        <v>12465543.068599999</v>
      </c>
      <c r="J428" s="38">
        <v>-2080786</v>
      </c>
      <c r="K428" s="38">
        <v>10384757.0686</v>
      </c>
      <c r="M428" s="7"/>
      <c r="N428" s="5"/>
    </row>
    <row r="429" spans="1:14" ht="10.5" customHeight="1">
      <c r="A429" s="6" t="s">
        <v>555</v>
      </c>
      <c r="B429" s="1">
        <v>78498</v>
      </c>
      <c r="C429" s="2" t="s">
        <v>335</v>
      </c>
      <c r="D429" s="9" t="s">
        <v>336</v>
      </c>
      <c r="E429" s="9" t="s">
        <v>337</v>
      </c>
      <c r="F429" s="9" t="s">
        <v>14</v>
      </c>
      <c r="G429" s="10">
        <v>43435</v>
      </c>
      <c r="H429" s="38">
        <v>9226415.89</v>
      </c>
      <c r="I429" s="38">
        <v>0</v>
      </c>
      <c r="J429" s="38">
        <v>-7689031</v>
      </c>
      <c r="K429" s="38">
        <v>1537384.89</v>
      </c>
      <c r="M429" s="7"/>
      <c r="N429" s="5"/>
    </row>
    <row r="430" spans="1:11" ht="10.5" customHeight="1">
      <c r="A430" s="6" t="s">
        <v>556</v>
      </c>
      <c r="B430" s="1">
        <v>78829</v>
      </c>
      <c r="C430" s="2" t="s">
        <v>443</v>
      </c>
      <c r="D430" s="9" t="s">
        <v>444</v>
      </c>
      <c r="E430" s="9" t="s">
        <v>7</v>
      </c>
      <c r="F430" s="9" t="s">
        <v>1</v>
      </c>
      <c r="G430" s="10">
        <v>43934</v>
      </c>
      <c r="H430" s="38">
        <v>0</v>
      </c>
      <c r="I430" s="38">
        <v>4307752.8</v>
      </c>
      <c r="J430" s="38">
        <v>-847370</v>
      </c>
      <c r="K430" s="38">
        <v>3460382.8</v>
      </c>
    </row>
    <row r="431" spans="1:11" ht="10.5" customHeight="1">
      <c r="A431" s="6" t="s">
        <v>556</v>
      </c>
      <c r="B431" s="1">
        <v>78776</v>
      </c>
      <c r="C431" s="2" t="s">
        <v>228</v>
      </c>
      <c r="D431" s="9" t="s">
        <v>229</v>
      </c>
      <c r="E431" s="9" t="s">
        <v>99</v>
      </c>
      <c r="F431" s="9" t="s">
        <v>63</v>
      </c>
      <c r="G431" s="10">
        <v>43672</v>
      </c>
      <c r="H431" s="38">
        <v>7178497.9304</v>
      </c>
      <c r="I431" s="38">
        <v>0</v>
      </c>
      <c r="J431" s="38">
        <v>-6300913</v>
      </c>
      <c r="K431" s="38">
        <v>877584.9304000001</v>
      </c>
    </row>
    <row r="432" spans="1:11" ht="10.5" customHeight="1">
      <c r="A432" s="6" t="s">
        <v>556</v>
      </c>
      <c r="B432" s="1">
        <v>67905</v>
      </c>
      <c r="C432" s="2" t="s">
        <v>39</v>
      </c>
      <c r="D432" s="9" t="s">
        <v>40</v>
      </c>
      <c r="E432" s="9" t="s">
        <v>41</v>
      </c>
      <c r="F432" s="9" t="s">
        <v>22</v>
      </c>
      <c r="G432" s="10">
        <v>43293</v>
      </c>
      <c r="H432" s="38">
        <v>7225950.79</v>
      </c>
      <c r="I432" s="38">
        <v>0</v>
      </c>
      <c r="J432" s="38">
        <v>-7055167</v>
      </c>
      <c r="K432" s="38">
        <v>170783.79</v>
      </c>
    </row>
    <row r="433" spans="1:14" ht="10.5" customHeight="1">
      <c r="A433" s="6" t="s">
        <v>555</v>
      </c>
      <c r="B433" s="1">
        <v>78518</v>
      </c>
      <c r="C433" s="2" t="s">
        <v>541</v>
      </c>
      <c r="D433" s="9" t="s">
        <v>542</v>
      </c>
      <c r="E433" s="9" t="s">
        <v>19</v>
      </c>
      <c r="F433" s="9" t="s">
        <v>63</v>
      </c>
      <c r="G433" s="10">
        <v>43738</v>
      </c>
      <c r="H433" s="38">
        <v>9202376.2736</v>
      </c>
      <c r="I433" s="38">
        <v>0</v>
      </c>
      <c r="J433" s="38">
        <v>0</v>
      </c>
      <c r="K433" s="38">
        <v>9202376.2736</v>
      </c>
      <c r="M433" s="7"/>
      <c r="N433" s="5"/>
    </row>
    <row r="434" spans="1:16" ht="10.5" customHeight="1">
      <c r="A434" s="6" t="s">
        <v>556</v>
      </c>
      <c r="B434" s="8">
        <v>66310</v>
      </c>
      <c r="C434" s="9" t="s">
        <v>435</v>
      </c>
      <c r="D434" s="9" t="s">
        <v>436</v>
      </c>
      <c r="E434" s="9" t="s">
        <v>113</v>
      </c>
      <c r="F434" s="9" t="s">
        <v>11</v>
      </c>
      <c r="G434" s="10">
        <v>42185</v>
      </c>
      <c r="H434" s="38">
        <v>11787</v>
      </c>
      <c r="I434" s="38">
        <v>0</v>
      </c>
      <c r="J434" s="38">
        <v>-11787</v>
      </c>
      <c r="K434" s="38">
        <v>0</v>
      </c>
      <c r="L434" s="13"/>
      <c r="M434" s="13"/>
      <c r="N434" s="13"/>
      <c r="O434" s="13"/>
      <c r="P434" s="13"/>
    </row>
    <row r="435" spans="1:11" ht="10.5" customHeight="1">
      <c r="A435" s="6" t="s">
        <v>556</v>
      </c>
      <c r="B435" s="1">
        <v>67531</v>
      </c>
      <c r="C435" s="2" t="s">
        <v>319</v>
      </c>
      <c r="D435" s="9" t="s">
        <v>320</v>
      </c>
      <c r="E435" s="9" t="s">
        <v>37</v>
      </c>
      <c r="F435" s="9" t="s">
        <v>38</v>
      </c>
      <c r="G435" s="10">
        <v>43374</v>
      </c>
      <c r="H435" s="38">
        <v>10488553.7495</v>
      </c>
      <c r="I435" s="38">
        <v>0</v>
      </c>
      <c r="J435" s="38">
        <v>0</v>
      </c>
      <c r="K435" s="38">
        <v>10488553.7495</v>
      </c>
    </row>
    <row r="436" spans="1:12" ht="10.5" customHeight="1">
      <c r="A436" s="6" t="s">
        <v>1141</v>
      </c>
      <c r="B436" s="1">
        <v>65919</v>
      </c>
      <c r="C436" s="2" t="s">
        <v>1095</v>
      </c>
      <c r="D436" s="9" t="s">
        <v>1096</v>
      </c>
      <c r="E436" s="9" t="s">
        <v>1082</v>
      </c>
      <c r="F436" s="9" t="s">
        <v>16</v>
      </c>
      <c r="G436" s="10">
        <v>42908</v>
      </c>
      <c r="H436" s="38">
        <v>589210</v>
      </c>
      <c r="I436" s="38">
        <v>-77400</v>
      </c>
      <c r="J436" s="38">
        <v>-511810</v>
      </c>
      <c r="K436" s="38">
        <v>0</v>
      </c>
      <c r="L436" s="6"/>
    </row>
    <row r="437" spans="1:14" ht="10.5" customHeight="1">
      <c r="A437" s="6" t="s">
        <v>555</v>
      </c>
      <c r="B437" s="1">
        <v>79793</v>
      </c>
      <c r="C437" s="2" t="s">
        <v>527</v>
      </c>
      <c r="D437" s="9" t="s">
        <v>528</v>
      </c>
      <c r="E437" s="9" t="s">
        <v>19</v>
      </c>
      <c r="F437" s="9" t="s">
        <v>22</v>
      </c>
      <c r="G437" s="10">
        <v>44188</v>
      </c>
      <c r="H437" s="38">
        <v>0</v>
      </c>
      <c r="I437" s="38">
        <v>11044055.484000001</v>
      </c>
      <c r="J437" s="38">
        <v>-1193955</v>
      </c>
      <c r="K437" s="38">
        <v>9850100.484</v>
      </c>
      <c r="M437" s="7"/>
      <c r="N437" s="5"/>
    </row>
    <row r="438" spans="1:15" ht="10.5" customHeight="1">
      <c r="A438" s="6" t="s">
        <v>845</v>
      </c>
      <c r="B438" s="1">
        <v>78050</v>
      </c>
      <c r="C438" s="2" t="s">
        <v>716</v>
      </c>
      <c r="D438" s="9" t="s">
        <v>717</v>
      </c>
      <c r="E438" s="9" t="s">
        <v>677</v>
      </c>
      <c r="F438" s="9" t="s">
        <v>11</v>
      </c>
      <c r="G438" s="10">
        <v>43811</v>
      </c>
      <c r="H438" s="38">
        <v>11459133.5</v>
      </c>
      <c r="I438" s="38">
        <v>0</v>
      </c>
      <c r="J438" s="38">
        <v>0</v>
      </c>
      <c r="K438" s="38">
        <v>11459133.5</v>
      </c>
      <c r="N438" s="14"/>
      <c r="O438" s="14"/>
    </row>
    <row r="439" spans="1:22" ht="10.5" customHeight="1">
      <c r="A439" s="15" t="s">
        <v>1145</v>
      </c>
      <c r="B439" s="1">
        <v>79435</v>
      </c>
      <c r="C439" s="2" t="s">
        <v>923</v>
      </c>
      <c r="D439" s="9" t="s">
        <v>924</v>
      </c>
      <c r="E439" s="9" t="s">
        <v>894</v>
      </c>
      <c r="F439" s="9" t="s">
        <v>64</v>
      </c>
      <c r="G439" s="10">
        <v>44011</v>
      </c>
      <c r="H439" s="38">
        <v>0</v>
      </c>
      <c r="I439" s="38">
        <v>9722875.6152</v>
      </c>
      <c r="J439" s="38">
        <v>-1017865</v>
      </c>
      <c r="K439" s="38">
        <v>8705010.6152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14" ht="10.5" customHeight="1">
      <c r="A440" s="6" t="s">
        <v>555</v>
      </c>
      <c r="B440" s="1">
        <v>66508</v>
      </c>
      <c r="C440" s="2" t="s">
        <v>451</v>
      </c>
      <c r="D440" s="9" t="s">
        <v>452</v>
      </c>
      <c r="E440" s="9" t="s">
        <v>59</v>
      </c>
      <c r="F440" s="9" t="s">
        <v>4</v>
      </c>
      <c r="G440" s="10">
        <v>42509</v>
      </c>
      <c r="H440" s="38">
        <v>310000</v>
      </c>
      <c r="I440" s="38">
        <v>0</v>
      </c>
      <c r="J440" s="38">
        <v>0</v>
      </c>
      <c r="K440" s="38">
        <v>310000</v>
      </c>
      <c r="M440" s="7"/>
      <c r="N440" s="5"/>
    </row>
    <row r="441" spans="1:14" ht="10.5" customHeight="1">
      <c r="A441" s="6" t="s">
        <v>555</v>
      </c>
      <c r="B441" s="1">
        <v>78901</v>
      </c>
      <c r="C441" s="2" t="s">
        <v>449</v>
      </c>
      <c r="D441" s="9" t="s">
        <v>450</v>
      </c>
      <c r="E441" s="9" t="s">
        <v>176</v>
      </c>
      <c r="F441" s="9" t="s">
        <v>3</v>
      </c>
      <c r="G441" s="10">
        <v>43999</v>
      </c>
      <c r="H441" s="38">
        <v>0</v>
      </c>
      <c r="I441" s="38">
        <v>6002387.6012</v>
      </c>
      <c r="J441" s="38">
        <v>-2430318</v>
      </c>
      <c r="K441" s="38">
        <v>3572069.6012</v>
      </c>
      <c r="M441" s="7"/>
      <c r="N441" s="5"/>
    </row>
    <row r="442" spans="1:11" ht="10.5" customHeight="1">
      <c r="A442" s="6" t="s">
        <v>556</v>
      </c>
      <c r="B442" s="1">
        <v>78830</v>
      </c>
      <c r="C442" s="2" t="s">
        <v>142</v>
      </c>
      <c r="D442" s="9" t="s">
        <v>143</v>
      </c>
      <c r="E442" s="9" t="s">
        <v>99</v>
      </c>
      <c r="F442" s="9" t="s">
        <v>24</v>
      </c>
      <c r="G442" s="10">
        <v>43746</v>
      </c>
      <c r="H442" s="38">
        <v>14026065.6723</v>
      </c>
      <c r="I442" s="38">
        <v>0</v>
      </c>
      <c r="J442" s="38">
        <v>0</v>
      </c>
      <c r="K442" s="38">
        <v>14026065.6723</v>
      </c>
    </row>
    <row r="443" spans="1:15" ht="10.5" customHeight="1">
      <c r="A443" s="6" t="s">
        <v>845</v>
      </c>
      <c r="B443" s="1">
        <v>67553</v>
      </c>
      <c r="C443" s="2" t="s">
        <v>766</v>
      </c>
      <c r="D443" s="9" t="s">
        <v>767</v>
      </c>
      <c r="E443" s="9" t="s">
        <v>768</v>
      </c>
      <c r="F443" s="9" t="s">
        <v>22</v>
      </c>
      <c r="G443" s="10">
        <v>42709</v>
      </c>
      <c r="H443" s="38">
        <v>5787985</v>
      </c>
      <c r="I443" s="38">
        <v>0</v>
      </c>
      <c r="J443" s="38">
        <v>-5762985</v>
      </c>
      <c r="K443" s="38">
        <f>+H443+J443</f>
        <v>25000</v>
      </c>
      <c r="N443" s="14"/>
      <c r="O443" s="14"/>
    </row>
    <row r="444" spans="1:15" ht="10.5" customHeight="1">
      <c r="A444" s="6" t="s">
        <v>845</v>
      </c>
      <c r="B444" s="1">
        <v>79206</v>
      </c>
      <c r="C444" s="2" t="s">
        <v>665</v>
      </c>
      <c r="D444" s="9" t="s">
        <v>666</v>
      </c>
      <c r="E444" s="9" t="s">
        <v>652</v>
      </c>
      <c r="F444" s="9" t="s">
        <v>14</v>
      </c>
      <c r="G444" s="10">
        <v>43888</v>
      </c>
      <c r="H444" s="38">
        <v>0</v>
      </c>
      <c r="I444" s="38">
        <v>14634118.641700001</v>
      </c>
      <c r="J444" s="38">
        <v>-2297557</v>
      </c>
      <c r="K444" s="38">
        <v>12336561.641700001</v>
      </c>
      <c r="N444" s="14"/>
      <c r="O444" s="14"/>
    </row>
    <row r="445" spans="1:14" ht="10.5" customHeight="1">
      <c r="A445" s="6" t="s">
        <v>555</v>
      </c>
      <c r="B445" s="1">
        <v>66864</v>
      </c>
      <c r="C445" s="2" t="s">
        <v>77</v>
      </c>
      <c r="D445" s="9" t="s">
        <v>78</v>
      </c>
      <c r="E445" s="9" t="s">
        <v>79</v>
      </c>
      <c r="F445" s="9" t="s">
        <v>9</v>
      </c>
      <c r="G445" s="10">
        <v>42723</v>
      </c>
      <c r="H445" s="38">
        <v>237550.46</v>
      </c>
      <c r="I445" s="38">
        <v>-64806</v>
      </c>
      <c r="J445" s="38">
        <v>-172744.46</v>
      </c>
      <c r="K445" s="38">
        <f>SUM(H445:J445)</f>
        <v>0</v>
      </c>
      <c r="M445" s="7"/>
      <c r="N445" s="5"/>
    </row>
    <row r="446" spans="1:22" ht="10.5" customHeight="1">
      <c r="A446" s="6" t="s">
        <v>845</v>
      </c>
      <c r="B446" s="1">
        <v>80074</v>
      </c>
      <c r="C446" s="2" t="s">
        <v>826</v>
      </c>
      <c r="D446" s="9" t="s">
        <v>827</v>
      </c>
      <c r="E446" s="9" t="s">
        <v>828</v>
      </c>
      <c r="F446" s="9" t="s">
        <v>595</v>
      </c>
      <c r="G446" s="10">
        <v>44132</v>
      </c>
      <c r="H446" s="38">
        <v>0</v>
      </c>
      <c r="I446" s="38">
        <v>8328152</v>
      </c>
      <c r="J446" s="38">
        <v>-8328152</v>
      </c>
      <c r="K446" s="38">
        <v>0</v>
      </c>
      <c r="N446" s="14"/>
      <c r="O446" s="14"/>
      <c r="P446" s="28"/>
      <c r="Q446" s="28"/>
      <c r="R446" s="28"/>
      <c r="S446" s="28"/>
      <c r="T446" s="28"/>
      <c r="U446" s="28"/>
      <c r="V446" s="28"/>
    </row>
    <row r="447" spans="1:14" ht="10.5" customHeight="1">
      <c r="A447" s="6" t="s">
        <v>555</v>
      </c>
      <c r="B447" s="1">
        <v>78701</v>
      </c>
      <c r="C447" s="2" t="s">
        <v>157</v>
      </c>
      <c r="D447" s="9" t="s">
        <v>158</v>
      </c>
      <c r="E447" s="9" t="s">
        <v>159</v>
      </c>
      <c r="F447" s="9" t="s">
        <v>23</v>
      </c>
      <c r="G447" s="10">
        <v>43462</v>
      </c>
      <c r="H447" s="38">
        <v>11135408.23</v>
      </c>
      <c r="I447" s="38">
        <v>0</v>
      </c>
      <c r="J447" s="38">
        <v>-10989562</v>
      </c>
      <c r="K447" s="38">
        <v>145846.23</v>
      </c>
      <c r="M447" s="7"/>
      <c r="N447" s="5"/>
    </row>
    <row r="448" spans="1:12" ht="10.5" customHeight="1">
      <c r="A448" s="6" t="s">
        <v>1141</v>
      </c>
      <c r="B448" s="1">
        <v>64228</v>
      </c>
      <c r="C448" s="2" t="s">
        <v>1053</v>
      </c>
      <c r="D448" s="9" t="s">
        <v>1054</v>
      </c>
      <c r="E448" s="9" t="s">
        <v>1044</v>
      </c>
      <c r="F448" s="9" t="s">
        <v>964</v>
      </c>
      <c r="G448" s="10">
        <v>39932</v>
      </c>
      <c r="H448" s="38">
        <v>140389.88</v>
      </c>
      <c r="I448" s="38">
        <v>0</v>
      </c>
      <c r="J448" s="38">
        <v>0</v>
      </c>
      <c r="K448" s="38">
        <v>140389.88</v>
      </c>
      <c r="L448" s="6"/>
    </row>
    <row r="449" spans="1:14" ht="10.5" customHeight="1">
      <c r="A449" s="6" t="s">
        <v>555</v>
      </c>
      <c r="B449" s="1">
        <v>61829</v>
      </c>
      <c r="C449" s="2" t="s">
        <v>507</v>
      </c>
      <c r="D449" s="9" t="s">
        <v>508</v>
      </c>
      <c r="E449" s="9" t="s">
        <v>86</v>
      </c>
      <c r="F449" s="9" t="s">
        <v>14</v>
      </c>
      <c r="G449" s="10">
        <v>38267</v>
      </c>
      <c r="H449" s="38">
        <v>5793</v>
      </c>
      <c r="I449" s="38">
        <f>-H449</f>
        <v>-5793</v>
      </c>
      <c r="J449" s="38">
        <v>0</v>
      </c>
      <c r="K449" s="38">
        <f>SUM(H449:J449)</f>
        <v>0</v>
      </c>
      <c r="M449" s="7"/>
      <c r="N449" s="5"/>
    </row>
    <row r="450" spans="1:12" ht="10.5" customHeight="1">
      <c r="A450" s="6" t="s">
        <v>1141</v>
      </c>
      <c r="B450" s="1">
        <v>67110</v>
      </c>
      <c r="C450" s="2" t="s">
        <v>1113</v>
      </c>
      <c r="D450" s="9" t="s">
        <v>1114</v>
      </c>
      <c r="E450" s="9" t="s">
        <v>1110</v>
      </c>
      <c r="F450" s="9" t="s">
        <v>9</v>
      </c>
      <c r="G450" s="10">
        <v>42339</v>
      </c>
      <c r="H450" s="38">
        <v>142000</v>
      </c>
      <c r="I450" s="38">
        <v>-22962</v>
      </c>
      <c r="J450" s="38">
        <v>-119038</v>
      </c>
      <c r="K450" s="38">
        <v>0</v>
      </c>
      <c r="L450" s="6"/>
    </row>
    <row r="451" spans="1:12" ht="10.5" customHeight="1">
      <c r="A451" s="6" t="s">
        <v>1141</v>
      </c>
      <c r="B451" s="1">
        <v>66931</v>
      </c>
      <c r="C451" s="2" t="s">
        <v>1105</v>
      </c>
      <c r="D451" s="9" t="s">
        <v>1106</v>
      </c>
      <c r="E451" s="9" t="s">
        <v>1107</v>
      </c>
      <c r="F451" s="9" t="s">
        <v>38</v>
      </c>
      <c r="G451" s="10">
        <v>42842</v>
      </c>
      <c r="H451" s="38">
        <v>5382657.62</v>
      </c>
      <c r="I451" s="38">
        <v>0</v>
      </c>
      <c r="J451" s="38">
        <v>-1246343.12</v>
      </c>
      <c r="K451" s="38">
        <v>4136314.5</v>
      </c>
      <c r="L451" s="6"/>
    </row>
    <row r="452" spans="1:12" ht="10.5" customHeight="1">
      <c r="A452" s="6" t="s">
        <v>1141</v>
      </c>
      <c r="B452" s="1">
        <v>66561</v>
      </c>
      <c r="C452" s="2" t="s">
        <v>1099</v>
      </c>
      <c r="D452" s="9" t="s">
        <v>1100</v>
      </c>
      <c r="E452" s="9" t="s">
        <v>1101</v>
      </c>
      <c r="F452" s="9" t="s">
        <v>0</v>
      </c>
      <c r="G452" s="10">
        <v>42569</v>
      </c>
      <c r="H452" s="38">
        <v>246452.8</v>
      </c>
      <c r="I452" s="38">
        <v>-246453</v>
      </c>
      <c r="J452" s="38">
        <v>0</v>
      </c>
      <c r="K452" s="38">
        <v>-0.2</v>
      </c>
      <c r="L452" s="6"/>
    </row>
    <row r="453" spans="1:12" ht="10.5" customHeight="1">
      <c r="A453" s="6" t="s">
        <v>1141</v>
      </c>
      <c r="B453" s="1">
        <v>61759</v>
      </c>
      <c r="C453" s="2" t="s">
        <v>1016</v>
      </c>
      <c r="D453" s="9" t="s">
        <v>1017</v>
      </c>
      <c r="E453" s="9" t="s">
        <v>1013</v>
      </c>
      <c r="F453" s="9" t="s">
        <v>964</v>
      </c>
      <c r="G453" s="10">
        <v>38323</v>
      </c>
      <c r="H453" s="38">
        <v>6315</v>
      </c>
      <c r="I453" s="38">
        <v>0</v>
      </c>
      <c r="J453" s="38">
        <v>0</v>
      </c>
      <c r="K453" s="38">
        <v>6315</v>
      </c>
      <c r="L453" s="6"/>
    </row>
    <row r="454" spans="1:12" ht="10.5" customHeight="1">
      <c r="A454" s="6" t="s">
        <v>1141</v>
      </c>
      <c r="B454" s="1">
        <v>79212</v>
      </c>
      <c r="C454" s="2" t="s">
        <v>883</v>
      </c>
      <c r="D454" s="9" t="s">
        <v>884</v>
      </c>
      <c r="E454" s="9" t="s">
        <v>854</v>
      </c>
      <c r="F454" s="9" t="s">
        <v>13</v>
      </c>
      <c r="G454" s="10">
        <v>43656</v>
      </c>
      <c r="H454" s="38">
        <v>-25270000</v>
      </c>
      <c r="I454" s="38">
        <v>0</v>
      </c>
      <c r="J454" s="38">
        <v>0</v>
      </c>
      <c r="K454" s="38">
        <v>-25270000</v>
      </c>
      <c r="L454" s="6"/>
    </row>
    <row r="455" spans="1:15" ht="10.5" customHeight="1">
      <c r="A455" s="6" t="s">
        <v>845</v>
      </c>
      <c r="B455" s="1">
        <v>67309</v>
      </c>
      <c r="C455" s="2" t="s">
        <v>754</v>
      </c>
      <c r="D455" s="9" t="s">
        <v>755</v>
      </c>
      <c r="E455" s="9" t="s">
        <v>741</v>
      </c>
      <c r="F455" s="9" t="s">
        <v>23</v>
      </c>
      <c r="G455" s="10">
        <v>42871</v>
      </c>
      <c r="H455" s="38">
        <v>514040</v>
      </c>
      <c r="I455" s="38">
        <v>-417908</v>
      </c>
      <c r="J455" s="38">
        <v>-96132</v>
      </c>
      <c r="K455" s="38">
        <v>0</v>
      </c>
      <c r="N455" s="14"/>
      <c r="O455" s="14"/>
    </row>
    <row r="456" spans="1:14" ht="10.5" customHeight="1">
      <c r="A456" s="6" t="s">
        <v>555</v>
      </c>
      <c r="B456" s="1">
        <v>66960</v>
      </c>
      <c r="C456" s="2" t="s">
        <v>351</v>
      </c>
      <c r="D456" s="9" t="s">
        <v>352</v>
      </c>
      <c r="E456" s="9" t="s">
        <v>162</v>
      </c>
      <c r="F456" s="9" t="s">
        <v>8</v>
      </c>
      <c r="G456" s="10">
        <v>43054</v>
      </c>
      <c r="H456" s="38">
        <v>596329.9</v>
      </c>
      <c r="I456" s="38">
        <v>0</v>
      </c>
      <c r="J456" s="38">
        <v>-596329.9</v>
      </c>
      <c r="K456" s="38">
        <f>SUM(H456:J456)</f>
        <v>0</v>
      </c>
      <c r="M456" s="7"/>
      <c r="N456" s="5"/>
    </row>
    <row r="457" spans="1:14" ht="10.5" customHeight="1">
      <c r="A457" s="6" t="s">
        <v>555</v>
      </c>
      <c r="B457" s="1">
        <v>78315</v>
      </c>
      <c r="C457" s="2" t="s">
        <v>198</v>
      </c>
      <c r="D457" s="9" t="s">
        <v>199</v>
      </c>
      <c r="E457" s="9" t="s">
        <v>176</v>
      </c>
      <c r="F457" s="9" t="s">
        <v>38</v>
      </c>
      <c r="G457" s="10">
        <v>44028</v>
      </c>
      <c r="H457" s="38">
        <v>0</v>
      </c>
      <c r="I457" s="38">
        <v>14248575</v>
      </c>
      <c r="J457" s="38">
        <v>-2849715</v>
      </c>
      <c r="K457" s="38">
        <v>11398860</v>
      </c>
      <c r="M457" s="7"/>
      <c r="N457" s="5"/>
    </row>
    <row r="458" spans="1:15" ht="10.5" customHeight="1">
      <c r="A458" s="6" t="s">
        <v>845</v>
      </c>
      <c r="B458" s="1">
        <v>67469</v>
      </c>
      <c r="C458" s="2" t="s">
        <v>626</v>
      </c>
      <c r="D458" s="9" t="s">
        <v>627</v>
      </c>
      <c r="E458" s="9" t="s">
        <v>619</v>
      </c>
      <c r="F458" s="9" t="s">
        <v>80</v>
      </c>
      <c r="G458" s="10">
        <v>42837</v>
      </c>
      <c r="H458" s="38">
        <v>274039.36</v>
      </c>
      <c r="I458" s="38">
        <v>303863</v>
      </c>
      <c r="J458" s="38">
        <v>-577902</v>
      </c>
      <c r="K458" s="38">
        <v>0.36</v>
      </c>
      <c r="N458" s="14"/>
      <c r="O458" s="14"/>
    </row>
    <row r="459" spans="1:15" ht="10.5" customHeight="1">
      <c r="A459" s="6" t="s">
        <v>845</v>
      </c>
      <c r="B459" s="1">
        <v>64168</v>
      </c>
      <c r="C459" s="2" t="s">
        <v>589</v>
      </c>
      <c r="D459" s="9" t="s">
        <v>590</v>
      </c>
      <c r="E459" s="9" t="s">
        <v>591</v>
      </c>
      <c r="F459" s="11"/>
      <c r="G459" s="10">
        <v>40210</v>
      </c>
      <c r="H459" s="38">
        <v>1136091</v>
      </c>
      <c r="I459" s="38">
        <v>0</v>
      </c>
      <c r="J459" s="38">
        <v>-1136091</v>
      </c>
      <c r="K459" s="38">
        <v>0</v>
      </c>
      <c r="N459" s="14"/>
      <c r="O459" s="14"/>
    </row>
    <row r="460" spans="1:11" ht="10.5" customHeight="1">
      <c r="A460" s="6" t="s">
        <v>556</v>
      </c>
      <c r="B460" s="1">
        <v>67938</v>
      </c>
      <c r="C460" s="2" t="s">
        <v>130</v>
      </c>
      <c r="D460" s="9" t="s">
        <v>131</v>
      </c>
      <c r="E460" s="9" t="s">
        <v>37</v>
      </c>
      <c r="F460" s="9" t="s">
        <v>16</v>
      </c>
      <c r="G460" s="10">
        <v>43452</v>
      </c>
      <c r="H460" s="38">
        <v>1555331.31</v>
      </c>
      <c r="I460" s="38">
        <v>-2464</v>
      </c>
      <c r="J460" s="38">
        <v>-1552867.31</v>
      </c>
      <c r="K460" s="38">
        <f>SUM(H460:J460)</f>
        <v>0</v>
      </c>
    </row>
    <row r="461" spans="1:11" ht="10.5" customHeight="1">
      <c r="A461" s="6" t="s">
        <v>556</v>
      </c>
      <c r="B461" s="1">
        <v>78184</v>
      </c>
      <c r="C461" s="2" t="s">
        <v>503</v>
      </c>
      <c r="D461" s="9" t="s">
        <v>504</v>
      </c>
      <c r="E461" s="9" t="s">
        <v>41</v>
      </c>
      <c r="F461" s="9" t="s">
        <v>63</v>
      </c>
      <c r="G461" s="10">
        <v>43257</v>
      </c>
      <c r="H461" s="38">
        <v>407245.8203</v>
      </c>
      <c r="I461" s="38">
        <v>0</v>
      </c>
      <c r="J461" s="38">
        <v>0</v>
      </c>
      <c r="K461" s="38">
        <v>407245.8203</v>
      </c>
    </row>
    <row r="462" spans="1:12" ht="10.5" customHeight="1">
      <c r="A462" s="6" t="s">
        <v>1141</v>
      </c>
      <c r="B462" s="1">
        <v>60288</v>
      </c>
      <c r="C462" s="2" t="s">
        <v>955</v>
      </c>
      <c r="D462" s="9" t="s">
        <v>956</v>
      </c>
      <c r="E462" s="9" t="s">
        <v>957</v>
      </c>
      <c r="F462" s="9" t="s">
        <v>10</v>
      </c>
      <c r="G462" s="10">
        <v>36888</v>
      </c>
      <c r="H462" s="38">
        <v>232489</v>
      </c>
      <c r="I462" s="38">
        <v>0</v>
      </c>
      <c r="J462" s="38">
        <v>0</v>
      </c>
      <c r="K462" s="38">
        <v>232489</v>
      </c>
      <c r="L462" s="6"/>
    </row>
    <row r="463" spans="1:11" ht="10.5" customHeight="1">
      <c r="A463" s="6" t="s">
        <v>556</v>
      </c>
      <c r="B463" s="1">
        <v>67919</v>
      </c>
      <c r="C463" s="2" t="s">
        <v>551</v>
      </c>
      <c r="D463" s="9" t="s">
        <v>552</v>
      </c>
      <c r="E463" s="9" t="s">
        <v>99</v>
      </c>
      <c r="F463" s="9" t="s">
        <v>63</v>
      </c>
      <c r="G463" s="10">
        <v>43643</v>
      </c>
      <c r="H463" s="38">
        <v>8785817.5</v>
      </c>
      <c r="I463" s="38">
        <v>0</v>
      </c>
      <c r="J463" s="38">
        <v>-55000</v>
      </c>
      <c r="K463" s="38">
        <v>8730817.5</v>
      </c>
    </row>
    <row r="464" spans="1:15" ht="10.5" customHeight="1">
      <c r="A464" s="6" t="s">
        <v>845</v>
      </c>
      <c r="B464" s="1">
        <v>66955</v>
      </c>
      <c r="C464" s="2" t="s">
        <v>628</v>
      </c>
      <c r="D464" s="9" t="s">
        <v>629</v>
      </c>
      <c r="E464" s="9" t="s">
        <v>619</v>
      </c>
      <c r="F464" s="9" t="s">
        <v>0</v>
      </c>
      <c r="G464" s="10">
        <v>42629</v>
      </c>
      <c r="H464" s="38">
        <v>370000.23</v>
      </c>
      <c r="I464" s="38">
        <v>0</v>
      </c>
      <c r="J464" s="38">
        <v>0</v>
      </c>
      <c r="K464" s="38">
        <v>370000.23</v>
      </c>
      <c r="N464" s="14"/>
      <c r="O464" s="14"/>
    </row>
    <row r="465" spans="1:11" ht="10.5" customHeight="1">
      <c r="A465" s="6" t="s">
        <v>556</v>
      </c>
      <c r="B465" s="1">
        <v>78114</v>
      </c>
      <c r="C465" s="2" t="s">
        <v>137</v>
      </c>
      <c r="D465" s="9" t="s">
        <v>138</v>
      </c>
      <c r="E465" s="9" t="s">
        <v>41</v>
      </c>
      <c r="F465" s="9" t="s">
        <v>63</v>
      </c>
      <c r="G465" s="10">
        <v>43251</v>
      </c>
      <c r="H465" s="38">
        <v>1750894.3466999999</v>
      </c>
      <c r="I465" s="38">
        <v>0</v>
      </c>
      <c r="J465" s="38">
        <v>-229875</v>
      </c>
      <c r="K465" s="38">
        <v>1521019.3466999999</v>
      </c>
    </row>
    <row r="466" spans="1:14" ht="10.5" customHeight="1">
      <c r="A466" s="6" t="s">
        <v>555</v>
      </c>
      <c r="B466" s="1">
        <v>78770</v>
      </c>
      <c r="C466" s="2" t="s">
        <v>415</v>
      </c>
      <c r="D466" s="9" t="s">
        <v>416</v>
      </c>
      <c r="E466" s="9" t="s">
        <v>159</v>
      </c>
      <c r="F466" s="9" t="s">
        <v>22</v>
      </c>
      <c r="G466" s="10">
        <v>43417</v>
      </c>
      <c r="H466" s="38">
        <v>3363013.83</v>
      </c>
      <c r="I466" s="38">
        <v>0</v>
      </c>
      <c r="J466" s="38">
        <v>-2355640</v>
      </c>
      <c r="K466" s="38">
        <v>1007373.83</v>
      </c>
      <c r="M466" s="7"/>
      <c r="N466" s="5"/>
    </row>
    <row r="467" spans="1:12" ht="10.5" customHeight="1">
      <c r="A467" s="6" t="s">
        <v>1141</v>
      </c>
      <c r="B467" s="1">
        <v>67599</v>
      </c>
      <c r="C467" s="2" t="s">
        <v>931</v>
      </c>
      <c r="D467" s="9" t="s">
        <v>932</v>
      </c>
      <c r="E467" s="9" t="s">
        <v>933</v>
      </c>
      <c r="F467" s="9" t="s">
        <v>4</v>
      </c>
      <c r="G467" s="10">
        <v>43462</v>
      </c>
      <c r="H467" s="38">
        <v>32346131.8939</v>
      </c>
      <c r="I467" s="38">
        <v>0</v>
      </c>
      <c r="J467" s="38">
        <v>0</v>
      </c>
      <c r="K467" s="38">
        <v>32346131.8939</v>
      </c>
      <c r="L467" s="6"/>
    </row>
    <row r="468" spans="1:12" ht="10.5" customHeight="1">
      <c r="A468" s="6" t="s">
        <v>1141</v>
      </c>
      <c r="B468" s="1">
        <v>60638</v>
      </c>
      <c r="C468" s="2" t="s">
        <v>991</v>
      </c>
      <c r="D468" s="9" t="s">
        <v>992</v>
      </c>
      <c r="E468" s="9" t="s">
        <v>993</v>
      </c>
      <c r="F468" s="9" t="s">
        <v>12</v>
      </c>
      <c r="G468" s="10">
        <v>38057</v>
      </c>
      <c r="H468" s="38">
        <v>89113.82</v>
      </c>
      <c r="I468" s="38">
        <v>0</v>
      </c>
      <c r="J468" s="38">
        <v>0</v>
      </c>
      <c r="K468" s="38">
        <v>89113.82</v>
      </c>
      <c r="L468" s="6"/>
    </row>
    <row r="469" spans="1:14" ht="10.5" customHeight="1">
      <c r="A469" s="6" t="s">
        <v>555</v>
      </c>
      <c r="B469" s="1">
        <v>65355</v>
      </c>
      <c r="C469" s="2" t="s">
        <v>429</v>
      </c>
      <c r="D469" s="9" t="s">
        <v>430</v>
      </c>
      <c r="E469" s="9" t="s">
        <v>30</v>
      </c>
      <c r="F469" s="9" t="s">
        <v>12</v>
      </c>
      <c r="G469" s="10">
        <v>40556</v>
      </c>
      <c r="H469" s="38">
        <v>80617</v>
      </c>
      <c r="I469" s="38">
        <v>0</v>
      </c>
      <c r="J469" s="38">
        <v>0</v>
      </c>
      <c r="K469" s="38">
        <v>80617</v>
      </c>
      <c r="M469" s="7"/>
      <c r="N469" s="5"/>
    </row>
    <row r="470" spans="1:12" ht="10.5" customHeight="1">
      <c r="A470" s="6" t="s">
        <v>1141</v>
      </c>
      <c r="B470" s="1">
        <v>61923</v>
      </c>
      <c r="C470" s="2" t="s">
        <v>1009</v>
      </c>
      <c r="D470" s="9" t="s">
        <v>1010</v>
      </c>
      <c r="E470" s="9" t="s">
        <v>996</v>
      </c>
      <c r="F470" s="9" t="s">
        <v>964</v>
      </c>
      <c r="G470" s="10">
        <v>38446</v>
      </c>
      <c r="H470" s="38">
        <v>17000</v>
      </c>
      <c r="I470" s="38">
        <v>0</v>
      </c>
      <c r="J470" s="38">
        <v>0</v>
      </c>
      <c r="K470" s="38">
        <v>17000</v>
      </c>
      <c r="L470" s="6"/>
    </row>
    <row r="471" spans="1:14" ht="10.5" customHeight="1">
      <c r="A471" s="6" t="s">
        <v>555</v>
      </c>
      <c r="B471" s="1">
        <v>65632</v>
      </c>
      <c r="C471" s="2" t="s">
        <v>151</v>
      </c>
      <c r="D471" s="9" t="s">
        <v>152</v>
      </c>
      <c r="E471" s="9" t="s">
        <v>30</v>
      </c>
      <c r="F471" s="9" t="s">
        <v>10</v>
      </c>
      <c r="G471" s="10">
        <v>40899</v>
      </c>
      <c r="H471" s="38">
        <v>43826</v>
      </c>
      <c r="I471" s="38">
        <v>0</v>
      </c>
      <c r="J471" s="38">
        <v>-7811</v>
      </c>
      <c r="K471" s="38">
        <v>36015</v>
      </c>
      <c r="M471" s="7"/>
      <c r="N471" s="5"/>
    </row>
    <row r="472" spans="1:12" ht="10.5" customHeight="1">
      <c r="A472" s="6" t="s">
        <v>1141</v>
      </c>
      <c r="B472" s="1">
        <v>63987</v>
      </c>
      <c r="C472" s="2" t="s">
        <v>1062</v>
      </c>
      <c r="D472" s="9" t="s">
        <v>1063</v>
      </c>
      <c r="E472" s="9" t="s">
        <v>1057</v>
      </c>
      <c r="F472" s="11"/>
      <c r="G472" s="10">
        <v>39848</v>
      </c>
      <c r="H472" s="38">
        <v>39078.5</v>
      </c>
      <c r="I472" s="38">
        <v>0</v>
      </c>
      <c r="J472" s="38">
        <v>0</v>
      </c>
      <c r="K472" s="38">
        <v>39078.5</v>
      </c>
      <c r="L472" s="6"/>
    </row>
    <row r="473" spans="1:14" ht="10.5" customHeight="1">
      <c r="A473" s="6" t="s">
        <v>555</v>
      </c>
      <c r="B473" s="1">
        <v>65098</v>
      </c>
      <c r="C473" s="2" t="s">
        <v>433</v>
      </c>
      <c r="D473" s="9" t="s">
        <v>434</v>
      </c>
      <c r="E473" s="9" t="s">
        <v>30</v>
      </c>
      <c r="F473" s="11"/>
      <c r="G473" s="10">
        <v>40435</v>
      </c>
      <c r="H473" s="38">
        <v>30090</v>
      </c>
      <c r="I473" s="38">
        <v>0</v>
      </c>
      <c r="J473" s="38">
        <v>0</v>
      </c>
      <c r="K473" s="38">
        <v>30090</v>
      </c>
      <c r="M473" s="7"/>
      <c r="N473" s="5"/>
    </row>
    <row r="474" spans="1:14" ht="10.5" customHeight="1">
      <c r="A474" s="6" t="s">
        <v>555</v>
      </c>
      <c r="B474" s="1">
        <v>78318</v>
      </c>
      <c r="C474" s="2" t="s">
        <v>222</v>
      </c>
      <c r="D474" s="9" t="s">
        <v>223</v>
      </c>
      <c r="E474" s="9" t="s">
        <v>221</v>
      </c>
      <c r="F474" s="9" t="s">
        <v>4</v>
      </c>
      <c r="G474" s="10">
        <v>43936</v>
      </c>
      <c r="H474" s="38">
        <v>0</v>
      </c>
      <c r="I474" s="38">
        <v>11490867.2989</v>
      </c>
      <c r="J474" s="38">
        <v>-1723630</v>
      </c>
      <c r="K474" s="38">
        <v>9767237.2989</v>
      </c>
      <c r="M474" s="7"/>
      <c r="N474" s="5"/>
    </row>
    <row r="475" spans="1:12" ht="10.5" customHeight="1">
      <c r="A475" s="6" t="s">
        <v>1141</v>
      </c>
      <c r="B475" s="1">
        <v>61758</v>
      </c>
      <c r="C475" s="2" t="s">
        <v>994</v>
      </c>
      <c r="D475" s="9" t="s">
        <v>995</v>
      </c>
      <c r="E475" s="9" t="s">
        <v>996</v>
      </c>
      <c r="F475" s="9" t="s">
        <v>12</v>
      </c>
      <c r="G475" s="10">
        <v>38868</v>
      </c>
      <c r="H475" s="38">
        <v>43869</v>
      </c>
      <c r="I475" s="38">
        <v>0</v>
      </c>
      <c r="J475" s="38">
        <v>0</v>
      </c>
      <c r="K475" s="38">
        <v>43869</v>
      </c>
      <c r="L475" s="6"/>
    </row>
    <row r="476" spans="1:12" ht="10.5" customHeight="1">
      <c r="A476" s="6" t="s">
        <v>1141</v>
      </c>
      <c r="B476" s="1">
        <v>62364</v>
      </c>
      <c r="C476" s="2" t="s">
        <v>1014</v>
      </c>
      <c r="D476" s="9" t="s">
        <v>1015</v>
      </c>
      <c r="E476" s="9" t="s">
        <v>1013</v>
      </c>
      <c r="F476" s="9" t="s">
        <v>964</v>
      </c>
      <c r="G476" s="10">
        <v>39444</v>
      </c>
      <c r="H476" s="38">
        <v>68070.06</v>
      </c>
      <c r="I476" s="38">
        <v>0</v>
      </c>
      <c r="J476" s="38">
        <v>0</v>
      </c>
      <c r="K476" s="38">
        <v>68070.06</v>
      </c>
      <c r="L476" s="6"/>
    </row>
    <row r="477" spans="1:15" ht="10.5" customHeight="1">
      <c r="A477" s="6" t="s">
        <v>845</v>
      </c>
      <c r="B477" s="1">
        <v>67763</v>
      </c>
      <c r="C477" s="2" t="s">
        <v>802</v>
      </c>
      <c r="D477" s="9" t="s">
        <v>803</v>
      </c>
      <c r="E477" s="9" t="s">
        <v>801</v>
      </c>
      <c r="F477" s="9" t="s">
        <v>0</v>
      </c>
      <c r="G477" s="10">
        <v>42928</v>
      </c>
      <c r="H477" s="38">
        <v>6027568.51</v>
      </c>
      <c r="I477" s="38">
        <v>0</v>
      </c>
      <c r="J477" s="38">
        <v>-5496097</v>
      </c>
      <c r="K477" s="38">
        <v>531471.51</v>
      </c>
      <c r="N477" s="14"/>
      <c r="O477" s="14"/>
    </row>
    <row r="478" spans="1:14" ht="10.5" customHeight="1">
      <c r="A478" s="6" t="s">
        <v>555</v>
      </c>
      <c r="B478" s="1">
        <v>78808</v>
      </c>
      <c r="C478" s="2" t="s">
        <v>317</v>
      </c>
      <c r="D478" s="9" t="s">
        <v>318</v>
      </c>
      <c r="E478" s="9" t="s">
        <v>146</v>
      </c>
      <c r="F478" s="9" t="s">
        <v>9</v>
      </c>
      <c r="G478" s="10">
        <v>43573</v>
      </c>
      <c r="H478" s="38">
        <v>5619967.8</v>
      </c>
      <c r="I478" s="38">
        <v>0</v>
      </c>
      <c r="J478" s="38">
        <v>-5573754</v>
      </c>
      <c r="K478" s="38">
        <v>46213.8</v>
      </c>
      <c r="M478" s="7"/>
      <c r="N478" s="5"/>
    </row>
    <row r="479" spans="1:12" ht="10.5" customHeight="1">
      <c r="A479" s="6" t="s">
        <v>1141</v>
      </c>
      <c r="B479" s="1">
        <v>79157</v>
      </c>
      <c r="C479" s="2" t="s">
        <v>937</v>
      </c>
      <c r="D479" s="9" t="s">
        <v>938</v>
      </c>
      <c r="E479" s="9" t="s">
        <v>936</v>
      </c>
      <c r="F479" s="9" t="s">
        <v>13</v>
      </c>
      <c r="G479" s="10">
        <v>43622</v>
      </c>
      <c r="H479" s="38">
        <v>-9370250</v>
      </c>
      <c r="I479" s="38">
        <v>0</v>
      </c>
      <c r="J479" s="38">
        <v>0</v>
      </c>
      <c r="K479" s="38">
        <v>-9370250</v>
      </c>
      <c r="L479" s="6"/>
    </row>
    <row r="480" spans="1:12" ht="10.5" customHeight="1">
      <c r="A480" s="6" t="s">
        <v>1141</v>
      </c>
      <c r="B480" s="1">
        <v>78333</v>
      </c>
      <c r="C480" s="2" t="s">
        <v>934</v>
      </c>
      <c r="D480" s="9" t="s">
        <v>935</v>
      </c>
      <c r="E480" s="9" t="s">
        <v>936</v>
      </c>
      <c r="F480" s="9" t="s">
        <v>13</v>
      </c>
      <c r="G480" s="10">
        <v>43075</v>
      </c>
      <c r="H480" s="38">
        <v>23350000</v>
      </c>
      <c r="I480" s="38">
        <v>0</v>
      </c>
      <c r="J480" s="38">
        <v>0</v>
      </c>
      <c r="K480" s="38">
        <v>23350000</v>
      </c>
      <c r="L480" s="6"/>
    </row>
    <row r="481" spans="1:14" ht="10.5" customHeight="1">
      <c r="A481" s="6" t="s">
        <v>555</v>
      </c>
      <c r="B481" s="1">
        <v>66052</v>
      </c>
      <c r="C481" s="2" t="s">
        <v>519</v>
      </c>
      <c r="D481" s="9" t="s">
        <v>520</v>
      </c>
      <c r="E481" s="9" t="s">
        <v>53</v>
      </c>
      <c r="F481" s="9" t="s">
        <v>31</v>
      </c>
      <c r="G481" s="10">
        <v>42165</v>
      </c>
      <c r="H481" s="38">
        <v>1012000.15</v>
      </c>
      <c r="I481" s="38">
        <v>0</v>
      </c>
      <c r="J481" s="38">
        <v>0</v>
      </c>
      <c r="K481" s="38">
        <v>1012000.15</v>
      </c>
      <c r="M481" s="7"/>
      <c r="N481" s="5"/>
    </row>
    <row r="482" spans="1:12" ht="10.5" customHeight="1">
      <c r="A482" s="6" t="s">
        <v>1141</v>
      </c>
      <c r="B482" s="1">
        <v>62463</v>
      </c>
      <c r="C482" s="2" t="s">
        <v>1037</v>
      </c>
      <c r="D482" s="9" t="s">
        <v>1038</v>
      </c>
      <c r="E482" s="9" t="s">
        <v>1024</v>
      </c>
      <c r="F482" s="9" t="s">
        <v>31</v>
      </c>
      <c r="G482" s="10">
        <v>38701</v>
      </c>
      <c r="H482" s="38">
        <v>192056</v>
      </c>
      <c r="I482" s="38">
        <v>0</v>
      </c>
      <c r="J482" s="38">
        <v>0</v>
      </c>
      <c r="K482" s="38">
        <v>192056</v>
      </c>
      <c r="L482" s="6"/>
    </row>
    <row r="483" spans="1:14" ht="10.5" customHeight="1">
      <c r="A483" s="6" t="s">
        <v>555</v>
      </c>
      <c r="B483" s="1">
        <v>65558</v>
      </c>
      <c r="C483" s="2" t="s">
        <v>492</v>
      </c>
      <c r="D483" s="9" t="s">
        <v>493</v>
      </c>
      <c r="E483" s="9" t="s">
        <v>119</v>
      </c>
      <c r="F483" s="9" t="s">
        <v>31</v>
      </c>
      <c r="G483" s="10">
        <v>41493</v>
      </c>
      <c r="H483" s="38">
        <v>748631</v>
      </c>
      <c r="I483" s="38">
        <v>-380722</v>
      </c>
      <c r="J483" s="38">
        <v>0</v>
      </c>
      <c r="K483" s="38">
        <f>+H483+I483</f>
        <v>367909</v>
      </c>
      <c r="M483" s="7"/>
      <c r="N483" s="5"/>
    </row>
    <row r="484" spans="1:14" ht="10.5" customHeight="1">
      <c r="A484" s="6" t="s">
        <v>555</v>
      </c>
      <c r="B484" s="1">
        <v>64870</v>
      </c>
      <c r="C484" s="2" t="s">
        <v>28</v>
      </c>
      <c r="D484" s="9" t="s">
        <v>29</v>
      </c>
      <c r="E484" s="9" t="s">
        <v>30</v>
      </c>
      <c r="F484" s="9" t="s">
        <v>31</v>
      </c>
      <c r="G484" s="10">
        <v>40401</v>
      </c>
      <c r="H484" s="38">
        <v>77001</v>
      </c>
      <c r="I484" s="38">
        <v>0</v>
      </c>
      <c r="J484" s="38">
        <v>0</v>
      </c>
      <c r="K484" s="38">
        <v>77001</v>
      </c>
      <c r="M484" s="7"/>
      <c r="N484" s="5"/>
    </row>
    <row r="485" spans="1:22" s="6" customFormat="1" ht="10.5" customHeight="1">
      <c r="A485" s="6" t="s">
        <v>1141</v>
      </c>
      <c r="B485" s="1">
        <v>79061</v>
      </c>
      <c r="C485" s="2" t="s">
        <v>885</v>
      </c>
      <c r="D485" s="9" t="s">
        <v>886</v>
      </c>
      <c r="E485" s="9" t="s">
        <v>854</v>
      </c>
      <c r="F485" s="9" t="s">
        <v>13</v>
      </c>
      <c r="G485" s="10">
        <v>43570</v>
      </c>
      <c r="H485" s="38">
        <v>-17090000</v>
      </c>
      <c r="I485" s="38">
        <v>0</v>
      </c>
      <c r="J485" s="38">
        <v>0</v>
      </c>
      <c r="K485" s="38">
        <v>-17090000</v>
      </c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s="6" customFormat="1" ht="10.5" customHeight="1">
      <c r="A486" s="6" t="s">
        <v>845</v>
      </c>
      <c r="B486" s="1">
        <v>79807</v>
      </c>
      <c r="C486" s="2" t="s">
        <v>835</v>
      </c>
      <c r="D486" s="9" t="s">
        <v>836</v>
      </c>
      <c r="E486" s="9" t="s">
        <v>834</v>
      </c>
      <c r="F486" s="9" t="s">
        <v>595</v>
      </c>
      <c r="G486" s="10">
        <v>44043</v>
      </c>
      <c r="H486" s="38">
        <v>0</v>
      </c>
      <c r="I486" s="38">
        <v>4800000</v>
      </c>
      <c r="J486" s="38">
        <v>-4800000.01</v>
      </c>
      <c r="K486" s="38">
        <v>-0.01</v>
      </c>
      <c r="L486" s="4"/>
      <c r="M486" s="4"/>
      <c r="N486" s="14"/>
      <c r="O486" s="14"/>
      <c r="P486" s="4"/>
      <c r="Q486" s="4"/>
      <c r="R486" s="4"/>
      <c r="S486" s="4"/>
      <c r="T486" s="4"/>
      <c r="U486" s="4"/>
      <c r="V486" s="4"/>
    </row>
    <row r="487" spans="1:22" s="6" customFormat="1" ht="10.5" customHeight="1">
      <c r="A487" s="6" t="s">
        <v>845</v>
      </c>
      <c r="B487" s="1">
        <v>79405</v>
      </c>
      <c r="C487" s="2" t="s">
        <v>829</v>
      </c>
      <c r="D487" s="9" t="s">
        <v>830</v>
      </c>
      <c r="E487" s="9" t="s">
        <v>831</v>
      </c>
      <c r="F487" s="9" t="s">
        <v>595</v>
      </c>
      <c r="G487" s="10">
        <v>44043</v>
      </c>
      <c r="H487" s="38">
        <v>0</v>
      </c>
      <c r="I487" s="38">
        <v>11456975.963900002</v>
      </c>
      <c r="J487" s="38">
        <v>-1830321</v>
      </c>
      <c r="K487" s="38">
        <v>9626654.9639</v>
      </c>
      <c r="L487" s="4"/>
      <c r="M487" s="4"/>
      <c r="N487" s="14"/>
      <c r="O487" s="14"/>
      <c r="P487" s="4"/>
      <c r="Q487" s="4"/>
      <c r="R487" s="4"/>
      <c r="S487" s="4"/>
      <c r="T487" s="4"/>
      <c r="U487" s="4"/>
      <c r="V487" s="4"/>
    </row>
    <row r="488" spans="1:22" s="6" customFormat="1" ht="10.5" customHeight="1">
      <c r="A488" s="6" t="s">
        <v>845</v>
      </c>
      <c r="B488" s="1">
        <v>79804</v>
      </c>
      <c r="C488" s="2" t="s">
        <v>837</v>
      </c>
      <c r="D488" s="9" t="s">
        <v>838</v>
      </c>
      <c r="E488" s="9" t="s">
        <v>834</v>
      </c>
      <c r="F488" s="9" t="s">
        <v>595</v>
      </c>
      <c r="G488" s="10">
        <v>44043</v>
      </c>
      <c r="H488" s="38">
        <v>0</v>
      </c>
      <c r="I488" s="38">
        <v>2442508</v>
      </c>
      <c r="J488" s="38">
        <v>-2442508</v>
      </c>
      <c r="K488" s="38">
        <v>0</v>
      </c>
      <c r="L488" s="4"/>
      <c r="M488" s="4"/>
      <c r="N488" s="14"/>
      <c r="O488" s="14"/>
      <c r="P488" s="4"/>
      <c r="Q488" s="4"/>
      <c r="R488" s="4"/>
      <c r="S488" s="4"/>
      <c r="T488" s="4"/>
      <c r="U488" s="4"/>
      <c r="V488" s="4"/>
    </row>
    <row r="489" spans="1:22" s="6" customFormat="1" ht="10.5" customHeight="1">
      <c r="A489" s="6" t="s">
        <v>1141</v>
      </c>
      <c r="B489" s="1">
        <v>79062</v>
      </c>
      <c r="C489" s="2" t="s">
        <v>887</v>
      </c>
      <c r="D489" s="9" t="s">
        <v>888</v>
      </c>
      <c r="E489" s="9" t="s">
        <v>854</v>
      </c>
      <c r="F489" s="9" t="s">
        <v>13</v>
      </c>
      <c r="G489" s="10">
        <v>43552</v>
      </c>
      <c r="H489" s="38">
        <v>-22150000</v>
      </c>
      <c r="I489" s="38">
        <v>0</v>
      </c>
      <c r="J489" s="38">
        <v>0</v>
      </c>
      <c r="K489" s="38">
        <v>-22150000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11" s="6" customFormat="1" ht="10.5" customHeight="1">
      <c r="A490" s="15" t="s">
        <v>1145</v>
      </c>
      <c r="B490" s="1">
        <v>79218</v>
      </c>
      <c r="C490" s="2" t="s">
        <v>921</v>
      </c>
      <c r="D490" s="9" t="s">
        <v>922</v>
      </c>
      <c r="E490" s="9" t="s">
        <v>894</v>
      </c>
      <c r="F490" s="9" t="s">
        <v>68</v>
      </c>
      <c r="G490" s="10">
        <v>43987</v>
      </c>
      <c r="H490" s="38">
        <v>0</v>
      </c>
      <c r="I490" s="38">
        <v>4433263.2293</v>
      </c>
      <c r="J490" s="38">
        <v>-593130</v>
      </c>
      <c r="K490" s="38">
        <v>3840133.2293000002</v>
      </c>
    </row>
    <row r="491" spans="1:22" s="15" customFormat="1" ht="10.5" customHeight="1">
      <c r="A491" s="6" t="s">
        <v>555</v>
      </c>
      <c r="B491" s="1">
        <v>66731</v>
      </c>
      <c r="C491" s="2" t="s">
        <v>419</v>
      </c>
      <c r="D491" s="9" t="s">
        <v>420</v>
      </c>
      <c r="E491" s="9" t="s">
        <v>51</v>
      </c>
      <c r="F491" s="9" t="s">
        <v>20</v>
      </c>
      <c r="G491" s="10">
        <v>42647</v>
      </c>
      <c r="H491" s="38">
        <v>4576326.4506</v>
      </c>
      <c r="I491" s="38">
        <v>0</v>
      </c>
      <c r="J491" s="38">
        <v>-4378409</v>
      </c>
      <c r="K491" s="38">
        <v>197917.45059999998</v>
      </c>
      <c r="L491" s="4"/>
      <c r="M491" s="7"/>
      <c r="N491" s="5"/>
      <c r="O491" s="4"/>
      <c r="P491" s="4"/>
      <c r="Q491" s="4"/>
      <c r="R491" s="4"/>
      <c r="S491" s="4"/>
      <c r="T491" s="4"/>
      <c r="U491" s="4"/>
      <c r="V491" s="4"/>
    </row>
    <row r="492" spans="1:22" s="15" customFormat="1" ht="10.5" customHeight="1">
      <c r="A492" s="6" t="s">
        <v>845</v>
      </c>
      <c r="B492" s="1">
        <v>79043</v>
      </c>
      <c r="C492" s="2" t="s">
        <v>650</v>
      </c>
      <c r="D492" s="9" t="s">
        <v>651</v>
      </c>
      <c r="E492" s="9" t="s">
        <v>652</v>
      </c>
      <c r="F492" s="9" t="s">
        <v>80</v>
      </c>
      <c r="G492" s="10">
        <v>43924</v>
      </c>
      <c r="H492" s="38">
        <v>0</v>
      </c>
      <c r="I492" s="38">
        <v>6968840</v>
      </c>
      <c r="J492" s="38">
        <v>-696884</v>
      </c>
      <c r="K492" s="38">
        <v>6271956</v>
      </c>
      <c r="L492" s="4"/>
      <c r="M492" s="4"/>
      <c r="N492" s="14"/>
      <c r="O492" s="14"/>
      <c r="P492" s="4"/>
      <c r="Q492" s="4"/>
      <c r="R492" s="4"/>
      <c r="S492" s="4"/>
      <c r="T492" s="4"/>
      <c r="U492" s="4"/>
      <c r="V492" s="4"/>
    </row>
    <row r="493" spans="1:22" s="15" customFormat="1" ht="10.5" customHeight="1">
      <c r="A493" s="6" t="s">
        <v>1141</v>
      </c>
      <c r="B493" s="1">
        <v>61180</v>
      </c>
      <c r="C493" s="2" t="s">
        <v>989</v>
      </c>
      <c r="D493" s="9" t="s">
        <v>990</v>
      </c>
      <c r="E493" s="9" t="s">
        <v>976</v>
      </c>
      <c r="F493" s="9" t="s">
        <v>10</v>
      </c>
      <c r="G493" s="10">
        <v>37610</v>
      </c>
      <c r="H493" s="38">
        <v>14198.18</v>
      </c>
      <c r="I493" s="38">
        <v>0</v>
      </c>
      <c r="J493" s="38">
        <v>0</v>
      </c>
      <c r="K493" s="38">
        <v>14198.18</v>
      </c>
      <c r="L493" s="6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2:11" s="6" customFormat="1" ht="10.5" customHeight="1">
      <c r="B494" s="1"/>
      <c r="C494" s="2"/>
      <c r="D494" s="2"/>
      <c r="E494" s="2"/>
      <c r="F494" s="2"/>
      <c r="G494" s="3"/>
      <c r="H494" s="39"/>
      <c r="I494" s="39"/>
      <c r="J494" s="39"/>
      <c r="K494" s="39"/>
    </row>
    <row r="495" spans="1:11" ht="10.5" customHeight="1">
      <c r="A495" s="6"/>
      <c r="B495" s="1"/>
      <c r="C495" s="2"/>
      <c r="D495" s="2"/>
      <c r="E495" s="2"/>
      <c r="F495" s="2"/>
      <c r="G495" s="3"/>
      <c r="H495" s="36"/>
      <c r="I495" s="36"/>
      <c r="J495" s="36"/>
      <c r="K495" s="36"/>
    </row>
    <row r="496" spans="1:11" ht="10.5" customHeight="1">
      <c r="A496" s="6"/>
      <c r="B496" s="1"/>
      <c r="C496" s="2"/>
      <c r="D496" s="2"/>
      <c r="E496" s="2"/>
      <c r="F496" s="2"/>
      <c r="G496" s="3"/>
      <c r="H496" s="36"/>
      <c r="I496" s="36"/>
      <c r="J496" s="36"/>
      <c r="K496" s="36"/>
    </row>
    <row r="497" spans="1:11" ht="10.5" customHeight="1">
      <c r="A497" s="6"/>
      <c r="B497" s="1"/>
      <c r="C497" s="2"/>
      <c r="D497" s="2"/>
      <c r="E497" s="2"/>
      <c r="F497" s="2"/>
      <c r="G497" s="3"/>
      <c r="H497" s="36"/>
      <c r="I497" s="36"/>
      <c r="J497" s="36"/>
      <c r="K497" s="36"/>
    </row>
    <row r="498" spans="1:11" ht="10.5" customHeight="1">
      <c r="A498" s="6"/>
      <c r="B498" s="1"/>
      <c r="C498" s="2"/>
      <c r="D498" s="2"/>
      <c r="E498" s="2"/>
      <c r="F498" s="2"/>
      <c r="G498" s="3"/>
      <c r="H498" s="36"/>
      <c r="I498" s="36"/>
      <c r="J498" s="36"/>
      <c r="K498" s="36"/>
    </row>
    <row r="499" spans="1:11" ht="10.5" customHeight="1">
      <c r="A499" s="6"/>
      <c r="B499" s="1"/>
      <c r="C499" s="2"/>
      <c r="D499" s="2"/>
      <c r="E499" s="2"/>
      <c r="F499" s="2"/>
      <c r="G499" s="3"/>
      <c r="H499" s="36"/>
      <c r="I499" s="36"/>
      <c r="J499" s="36"/>
      <c r="K499" s="36"/>
    </row>
    <row r="500" spans="1:11" ht="10.5" customHeight="1">
      <c r="A500" s="6"/>
      <c r="B500" s="1"/>
      <c r="C500" s="2"/>
      <c r="D500" s="2"/>
      <c r="E500" s="2"/>
      <c r="F500" s="2"/>
      <c r="G500" s="3"/>
      <c r="H500" s="36"/>
      <c r="I500" s="36"/>
      <c r="J500" s="36"/>
      <c r="K500" s="36"/>
    </row>
    <row r="501" spans="1:11" ht="10.5" customHeight="1">
      <c r="A501" s="6"/>
      <c r="B501" s="1"/>
      <c r="C501" s="2"/>
      <c r="D501" s="2"/>
      <c r="E501" s="2"/>
      <c r="F501" s="2"/>
      <c r="G501" s="3"/>
      <c r="H501" s="36"/>
      <c r="I501" s="36"/>
      <c r="J501" s="36"/>
      <c r="K501" s="36"/>
    </row>
    <row r="502" spans="1:11" ht="10.5" customHeight="1">
      <c r="A502" s="6"/>
      <c r="B502" s="1"/>
      <c r="C502" s="2"/>
      <c r="D502" s="2"/>
      <c r="E502" s="2"/>
      <c r="F502" s="2"/>
      <c r="G502" s="3"/>
      <c r="H502" s="36"/>
      <c r="I502" s="36"/>
      <c r="J502" s="36"/>
      <c r="K502" s="36"/>
    </row>
    <row r="503" spans="1:11" ht="10.5" customHeight="1">
      <c r="A503" s="6"/>
      <c r="B503" s="1"/>
      <c r="C503" s="2"/>
      <c r="D503" s="2"/>
      <c r="E503" s="2"/>
      <c r="F503" s="2"/>
      <c r="G503" s="3"/>
      <c r="H503" s="36"/>
      <c r="I503" s="36"/>
      <c r="J503" s="36"/>
      <c r="K503" s="36"/>
    </row>
    <row r="504" spans="1:11" ht="10.5" customHeight="1">
      <c r="A504" s="6"/>
      <c r="B504" s="1"/>
      <c r="C504" s="2"/>
      <c r="D504" s="2"/>
      <c r="E504" s="2"/>
      <c r="F504" s="2"/>
      <c r="G504" s="3"/>
      <c r="H504" s="36"/>
      <c r="I504" s="36"/>
      <c r="J504" s="36"/>
      <c r="K504" s="36"/>
    </row>
    <row r="505" spans="1:11" ht="10.5" customHeight="1">
      <c r="A505" s="6"/>
      <c r="B505" s="1"/>
      <c r="C505" s="2"/>
      <c r="D505" s="2"/>
      <c r="E505" s="2"/>
      <c r="F505" s="2"/>
      <c r="G505" s="3"/>
      <c r="H505" s="36"/>
      <c r="I505" s="36"/>
      <c r="J505" s="36"/>
      <c r="K505" s="36"/>
    </row>
    <row r="506" spans="1:11" ht="10.5" customHeight="1">
      <c r="A506" s="6"/>
      <c r="B506" s="1"/>
      <c r="C506" s="2"/>
      <c r="D506" s="2"/>
      <c r="E506" s="2"/>
      <c r="F506" s="2"/>
      <c r="G506" s="3"/>
      <c r="H506" s="36"/>
      <c r="I506" s="36"/>
      <c r="J506" s="36"/>
      <c r="K506" s="36"/>
    </row>
    <row r="507" spans="1:11" ht="10.5" customHeight="1">
      <c r="A507" s="6"/>
      <c r="B507" s="1"/>
      <c r="C507" s="2"/>
      <c r="D507" s="2"/>
      <c r="E507" s="2"/>
      <c r="F507" s="2"/>
      <c r="G507" s="3"/>
      <c r="H507" s="36"/>
      <c r="I507" s="36"/>
      <c r="J507" s="36"/>
      <c r="K507" s="36"/>
    </row>
    <row r="508" spans="1:11" ht="10.5" customHeight="1">
      <c r="A508" s="6"/>
      <c r="B508" s="1"/>
      <c r="C508" s="2"/>
      <c r="D508" s="2"/>
      <c r="E508" s="2"/>
      <c r="F508" s="2"/>
      <c r="G508" s="3"/>
      <c r="H508" s="36"/>
      <c r="I508" s="36"/>
      <c r="J508" s="36"/>
      <c r="K508" s="36"/>
    </row>
    <row r="509" spans="1:11" ht="10.5" customHeight="1">
      <c r="A509" s="6"/>
      <c r="B509" s="1"/>
      <c r="C509" s="2"/>
      <c r="D509" s="2"/>
      <c r="E509" s="2"/>
      <c r="F509" s="2"/>
      <c r="G509" s="3"/>
      <c r="H509" s="36"/>
      <c r="I509" s="36"/>
      <c r="J509" s="36"/>
      <c r="K509" s="36"/>
    </row>
    <row r="510" spans="1:11" ht="10.5" customHeight="1">
      <c r="A510" s="6"/>
      <c r="B510" s="1"/>
      <c r="C510" s="2"/>
      <c r="D510" s="2"/>
      <c r="E510" s="2"/>
      <c r="F510" s="2"/>
      <c r="G510" s="3"/>
      <c r="H510" s="36"/>
      <c r="I510" s="36"/>
      <c r="J510" s="36"/>
      <c r="K510" s="36"/>
    </row>
    <row r="511" spans="1:11" ht="10.5" customHeight="1">
      <c r="A511" s="6"/>
      <c r="B511" s="1"/>
      <c r="C511" s="2"/>
      <c r="D511" s="2"/>
      <c r="E511" s="2"/>
      <c r="F511" s="2"/>
      <c r="G511" s="3"/>
      <c r="H511" s="36"/>
      <c r="I511" s="36"/>
      <c r="J511" s="36"/>
      <c r="K511" s="36"/>
    </row>
    <row r="512" spans="1:11" ht="10.5" customHeight="1">
      <c r="A512" s="6"/>
      <c r="B512" s="1"/>
      <c r="C512" s="2"/>
      <c r="D512" s="2"/>
      <c r="E512" s="2"/>
      <c r="F512" s="2"/>
      <c r="G512" s="3"/>
      <c r="H512" s="36"/>
      <c r="I512" s="36"/>
      <c r="J512" s="36"/>
      <c r="K512" s="36"/>
    </row>
    <row r="513" spans="1:11" ht="10.5" customHeight="1">
      <c r="A513" s="6"/>
      <c r="B513" s="1"/>
      <c r="C513" s="2"/>
      <c r="D513" s="2"/>
      <c r="E513" s="2"/>
      <c r="F513" s="2"/>
      <c r="G513" s="3"/>
      <c r="H513" s="36"/>
      <c r="I513" s="36"/>
      <c r="J513" s="36"/>
      <c r="K513" s="36"/>
    </row>
    <row r="514" spans="1:11" ht="10.5" customHeight="1">
      <c r="A514" s="6"/>
      <c r="B514" s="1"/>
      <c r="C514" s="2"/>
      <c r="D514" s="2"/>
      <c r="E514" s="2"/>
      <c r="F514" s="2"/>
      <c r="G514" s="3"/>
      <c r="H514" s="36"/>
      <c r="I514" s="36"/>
      <c r="J514" s="36"/>
      <c r="K514" s="36"/>
    </row>
    <row r="515" spans="1:11" ht="10.5" customHeight="1">
      <c r="A515" s="6"/>
      <c r="B515" s="1"/>
      <c r="C515" s="2"/>
      <c r="D515" s="2"/>
      <c r="E515" s="2"/>
      <c r="F515" s="2"/>
      <c r="G515" s="3"/>
      <c r="H515" s="36"/>
      <c r="I515" s="36"/>
      <c r="J515" s="36"/>
      <c r="K515" s="36"/>
    </row>
    <row r="516" spans="1:11" ht="10.5" customHeight="1">
      <c r="A516" s="6"/>
      <c r="B516" s="1"/>
      <c r="C516" s="2"/>
      <c r="D516" s="2"/>
      <c r="E516" s="2"/>
      <c r="F516" s="2"/>
      <c r="G516" s="3"/>
      <c r="H516" s="36"/>
      <c r="I516" s="36"/>
      <c r="J516" s="36"/>
      <c r="K516" s="36"/>
    </row>
    <row r="517" spans="1:11" ht="10.5" customHeight="1">
      <c r="A517" s="6"/>
      <c r="B517" s="1"/>
      <c r="C517" s="2"/>
      <c r="D517" s="2"/>
      <c r="E517" s="2"/>
      <c r="F517" s="2"/>
      <c r="G517" s="3"/>
      <c r="H517" s="36"/>
      <c r="I517" s="36"/>
      <c r="J517" s="36"/>
      <c r="K517" s="36"/>
    </row>
    <row r="518" spans="1:11" ht="10.5" customHeight="1">
      <c r="A518" s="6"/>
      <c r="B518" s="1"/>
      <c r="C518" s="2"/>
      <c r="D518" s="2"/>
      <c r="E518" s="2"/>
      <c r="F518" s="2"/>
      <c r="G518" s="3"/>
      <c r="H518" s="36"/>
      <c r="I518" s="36"/>
      <c r="J518" s="36"/>
      <c r="K518" s="36"/>
    </row>
    <row r="519" spans="1:11" ht="10.5" customHeight="1">
      <c r="A519" s="6"/>
      <c r="B519" s="1"/>
      <c r="C519" s="2"/>
      <c r="D519" s="2"/>
      <c r="E519" s="2"/>
      <c r="F519" s="2"/>
      <c r="G519" s="3"/>
      <c r="H519" s="36"/>
      <c r="I519" s="36"/>
      <c r="J519" s="36"/>
      <c r="K519" s="36"/>
    </row>
    <row r="520" spans="1:11" ht="10.5" customHeight="1">
      <c r="A520" s="6"/>
      <c r="B520" s="1"/>
      <c r="C520" s="2"/>
      <c r="D520" s="2"/>
      <c r="E520" s="2"/>
      <c r="F520" s="2"/>
      <c r="G520" s="3"/>
      <c r="H520" s="36"/>
      <c r="I520" s="36"/>
      <c r="J520" s="36"/>
      <c r="K520" s="36"/>
    </row>
    <row r="521" spans="1:11" ht="10.5" customHeight="1">
      <c r="A521" s="6"/>
      <c r="B521" s="1"/>
      <c r="C521" s="2"/>
      <c r="D521" s="2"/>
      <c r="E521" s="2"/>
      <c r="F521" s="2"/>
      <c r="G521" s="3"/>
      <c r="H521" s="36"/>
      <c r="I521" s="36"/>
      <c r="J521" s="36"/>
      <c r="K521" s="36"/>
    </row>
    <row r="522" spans="1:11" ht="10.5" customHeight="1">
      <c r="A522" s="6"/>
      <c r="B522" s="1"/>
      <c r="C522" s="2"/>
      <c r="D522" s="2"/>
      <c r="E522" s="2"/>
      <c r="F522" s="2"/>
      <c r="G522" s="3"/>
      <c r="H522" s="36"/>
      <c r="I522" s="36"/>
      <c r="J522" s="36"/>
      <c r="K522" s="36"/>
    </row>
    <row r="523" spans="1:11" ht="10.5" customHeight="1">
      <c r="A523" s="6"/>
      <c r="B523" s="1"/>
      <c r="C523" s="2"/>
      <c r="D523" s="2"/>
      <c r="E523" s="2"/>
      <c r="F523" s="2"/>
      <c r="G523" s="3"/>
      <c r="H523" s="36"/>
      <c r="I523" s="36"/>
      <c r="J523" s="36"/>
      <c r="K523" s="36"/>
    </row>
    <row r="524" spans="1:11" ht="10.5" customHeight="1">
      <c r="A524" s="6"/>
      <c r="B524" s="1"/>
      <c r="C524" s="2"/>
      <c r="D524" s="2"/>
      <c r="E524" s="2"/>
      <c r="F524" s="2"/>
      <c r="G524" s="3"/>
      <c r="H524" s="36"/>
      <c r="I524" s="36"/>
      <c r="J524" s="36"/>
      <c r="K524" s="36"/>
    </row>
    <row r="525" spans="1:11" ht="10.5" customHeight="1">
      <c r="A525" s="6"/>
      <c r="B525" s="1"/>
      <c r="C525" s="2"/>
      <c r="D525" s="2"/>
      <c r="E525" s="2"/>
      <c r="F525" s="2"/>
      <c r="G525" s="3"/>
      <c r="H525" s="36"/>
      <c r="I525" s="36"/>
      <c r="J525" s="36"/>
      <c r="K525" s="36"/>
    </row>
    <row r="526" spans="1:11" ht="10.5" customHeight="1">
      <c r="A526" s="6"/>
      <c r="B526" s="1"/>
      <c r="C526" s="2"/>
      <c r="D526" s="2"/>
      <c r="E526" s="2"/>
      <c r="F526" s="2"/>
      <c r="G526" s="3"/>
      <c r="H526" s="36"/>
      <c r="I526" s="36"/>
      <c r="J526" s="36"/>
      <c r="K526" s="36"/>
    </row>
    <row r="527" spans="1:11" ht="10.5" customHeight="1">
      <c r="A527" s="6"/>
      <c r="B527" s="1"/>
      <c r="C527" s="2"/>
      <c r="D527" s="2"/>
      <c r="E527" s="2"/>
      <c r="F527" s="2"/>
      <c r="G527" s="3"/>
      <c r="H527" s="36"/>
      <c r="I527" s="36"/>
      <c r="J527" s="36"/>
      <c r="K527" s="36"/>
    </row>
    <row r="528" spans="1:11" ht="10.5" customHeight="1">
      <c r="A528" s="6"/>
      <c r="B528" s="1"/>
      <c r="C528" s="2"/>
      <c r="D528" s="2"/>
      <c r="E528" s="2"/>
      <c r="F528" s="2"/>
      <c r="G528" s="3"/>
      <c r="H528" s="36"/>
      <c r="I528" s="36"/>
      <c r="J528" s="36"/>
      <c r="K528" s="36"/>
    </row>
    <row r="529" spans="1:11" ht="10.5" customHeight="1">
      <c r="A529" s="6"/>
      <c r="B529" s="1"/>
      <c r="C529" s="2"/>
      <c r="D529" s="2"/>
      <c r="E529" s="2"/>
      <c r="F529" s="2"/>
      <c r="G529" s="3"/>
      <c r="H529" s="36"/>
      <c r="I529" s="36"/>
      <c r="J529" s="36"/>
      <c r="K529" s="36"/>
    </row>
    <row r="530" spans="1:11" ht="10.5" customHeight="1">
      <c r="A530" s="6"/>
      <c r="B530" s="1"/>
      <c r="C530" s="2"/>
      <c r="D530" s="2"/>
      <c r="E530" s="2"/>
      <c r="F530" s="2"/>
      <c r="G530" s="3"/>
      <c r="H530" s="36"/>
      <c r="I530" s="36"/>
      <c r="J530" s="36"/>
      <c r="K530" s="36"/>
    </row>
    <row r="531" spans="1:11" ht="10.5" customHeight="1">
      <c r="A531" s="6"/>
      <c r="B531" s="1"/>
      <c r="C531" s="2"/>
      <c r="D531" s="2"/>
      <c r="E531" s="2"/>
      <c r="F531" s="2"/>
      <c r="G531" s="3"/>
      <c r="H531" s="36"/>
      <c r="I531" s="36"/>
      <c r="J531" s="36"/>
      <c r="K531" s="36"/>
    </row>
    <row r="532" spans="1:11" ht="10.5" customHeight="1">
      <c r="A532" s="6"/>
      <c r="B532" s="1"/>
      <c r="C532" s="2"/>
      <c r="D532" s="2"/>
      <c r="E532" s="2"/>
      <c r="F532" s="2"/>
      <c r="G532" s="3"/>
      <c r="H532" s="36"/>
      <c r="I532" s="36"/>
      <c r="J532" s="36"/>
      <c r="K532" s="36"/>
    </row>
    <row r="533" spans="1:11" ht="10.5" customHeight="1">
      <c r="A533" s="6"/>
      <c r="B533" s="1"/>
      <c r="C533" s="2"/>
      <c r="D533" s="2"/>
      <c r="E533" s="2"/>
      <c r="F533" s="2"/>
      <c r="G533" s="3"/>
      <c r="H533" s="36"/>
      <c r="I533" s="36"/>
      <c r="J533" s="36"/>
      <c r="K533" s="36"/>
    </row>
    <row r="534" spans="1:11" ht="10.5" customHeight="1">
      <c r="A534" s="6"/>
      <c r="B534" s="1"/>
      <c r="C534" s="2"/>
      <c r="D534" s="2"/>
      <c r="E534" s="2"/>
      <c r="F534" s="2"/>
      <c r="G534" s="3"/>
      <c r="H534" s="36"/>
      <c r="I534" s="36"/>
      <c r="J534" s="36"/>
      <c r="K534" s="36"/>
    </row>
    <row r="535" spans="1:11" ht="10.5" customHeight="1">
      <c r="A535" s="6"/>
      <c r="B535" s="1"/>
      <c r="C535" s="2"/>
      <c r="D535" s="2"/>
      <c r="E535" s="2"/>
      <c r="F535" s="2"/>
      <c r="G535" s="3"/>
      <c r="H535" s="36"/>
      <c r="I535" s="36"/>
      <c r="J535" s="36"/>
      <c r="K535" s="36"/>
    </row>
    <row r="536" spans="1:11" ht="10.5" customHeight="1">
      <c r="A536" s="6"/>
      <c r="B536" s="1"/>
      <c r="C536" s="2"/>
      <c r="D536" s="2"/>
      <c r="E536" s="2"/>
      <c r="F536" s="2"/>
      <c r="G536" s="3"/>
      <c r="H536" s="36"/>
      <c r="I536" s="36"/>
      <c r="J536" s="36"/>
      <c r="K536" s="36"/>
    </row>
    <row r="537" spans="1:11" ht="10.5" customHeight="1">
      <c r="A537" s="6"/>
      <c r="B537" s="1"/>
      <c r="C537" s="2"/>
      <c r="D537" s="2"/>
      <c r="E537" s="2"/>
      <c r="F537" s="2"/>
      <c r="G537" s="3"/>
      <c r="H537" s="36"/>
      <c r="I537" s="36"/>
      <c r="J537" s="36"/>
      <c r="K537" s="36"/>
    </row>
    <row r="538" spans="1:11" ht="10.5" customHeight="1">
      <c r="A538" s="6"/>
      <c r="B538" s="1"/>
      <c r="C538" s="2"/>
      <c r="D538" s="2"/>
      <c r="E538" s="2"/>
      <c r="F538" s="2"/>
      <c r="G538" s="3"/>
      <c r="H538" s="36"/>
      <c r="I538" s="36"/>
      <c r="J538" s="36"/>
      <c r="K538" s="36"/>
    </row>
    <row r="539" spans="1:11" ht="10.5" customHeight="1">
      <c r="A539" s="6"/>
      <c r="B539" s="1"/>
      <c r="C539" s="2"/>
      <c r="D539" s="2"/>
      <c r="E539" s="2"/>
      <c r="F539" s="2"/>
      <c r="G539" s="3"/>
      <c r="H539" s="36"/>
      <c r="I539" s="36"/>
      <c r="J539" s="36"/>
      <c r="K539" s="36"/>
    </row>
    <row r="540" spans="1:11" ht="10.5" customHeight="1">
      <c r="A540" s="6"/>
      <c r="B540" s="1"/>
      <c r="C540" s="2"/>
      <c r="D540" s="2"/>
      <c r="E540" s="2"/>
      <c r="F540" s="2"/>
      <c r="G540" s="3"/>
      <c r="H540" s="36"/>
      <c r="I540" s="36"/>
      <c r="J540" s="36"/>
      <c r="K540" s="36"/>
    </row>
    <row r="541" spans="1:11" ht="10.5" customHeight="1">
      <c r="A541" s="6"/>
      <c r="B541" s="1"/>
      <c r="C541" s="2"/>
      <c r="D541" s="2"/>
      <c r="E541" s="2"/>
      <c r="F541" s="2"/>
      <c r="G541" s="3"/>
      <c r="H541" s="36"/>
      <c r="I541" s="36"/>
      <c r="J541" s="36"/>
      <c r="K541" s="36"/>
    </row>
    <row r="542" spans="1:11" ht="10.5" customHeight="1">
      <c r="A542" s="6"/>
      <c r="B542" s="1"/>
      <c r="C542" s="2"/>
      <c r="D542" s="2"/>
      <c r="E542" s="2"/>
      <c r="F542" s="2"/>
      <c r="G542" s="3"/>
      <c r="H542" s="36"/>
      <c r="I542" s="36"/>
      <c r="J542" s="36"/>
      <c r="K542" s="36"/>
    </row>
    <row r="543" spans="1:11" ht="10.5" customHeight="1">
      <c r="A543" s="6"/>
      <c r="B543" s="1"/>
      <c r="C543" s="2"/>
      <c r="D543" s="2"/>
      <c r="E543" s="2"/>
      <c r="F543" s="2"/>
      <c r="G543" s="3"/>
      <c r="H543" s="36"/>
      <c r="I543" s="36"/>
      <c r="J543" s="36"/>
      <c r="K543" s="36"/>
    </row>
    <row r="544" spans="1:11" ht="10.5" customHeight="1">
      <c r="A544" s="6"/>
      <c r="B544" s="1"/>
      <c r="C544" s="2"/>
      <c r="D544" s="2"/>
      <c r="E544" s="2"/>
      <c r="F544" s="2"/>
      <c r="G544" s="3"/>
      <c r="H544" s="36"/>
      <c r="I544" s="36"/>
      <c r="J544" s="36"/>
      <c r="K544" s="36"/>
    </row>
    <row r="545" spans="1:11" ht="10.5" customHeight="1">
      <c r="A545" s="6"/>
      <c r="B545" s="1"/>
      <c r="C545" s="2"/>
      <c r="D545" s="2"/>
      <c r="E545" s="2"/>
      <c r="F545" s="2"/>
      <c r="G545" s="3"/>
      <c r="H545" s="36"/>
      <c r="I545" s="36"/>
      <c r="J545" s="36"/>
      <c r="K545" s="36"/>
    </row>
    <row r="546" spans="1:11" ht="10.5" customHeight="1">
      <c r="A546" s="6"/>
      <c r="B546" s="1"/>
      <c r="C546" s="2"/>
      <c r="D546" s="2"/>
      <c r="E546" s="2"/>
      <c r="F546" s="2"/>
      <c r="G546" s="3"/>
      <c r="H546" s="36"/>
      <c r="I546" s="36"/>
      <c r="J546" s="36"/>
      <c r="K546" s="36"/>
    </row>
    <row r="547" spans="1:11" ht="10.5" customHeight="1">
      <c r="A547" s="6"/>
      <c r="B547" s="1"/>
      <c r="C547" s="2"/>
      <c r="D547" s="2"/>
      <c r="E547" s="2"/>
      <c r="F547" s="2"/>
      <c r="G547" s="3"/>
      <c r="H547" s="36"/>
      <c r="I547" s="36"/>
      <c r="J547" s="36"/>
      <c r="K547" s="36"/>
    </row>
    <row r="548" spans="1:11" ht="10.5" customHeight="1">
      <c r="A548" s="6"/>
      <c r="B548" s="1"/>
      <c r="C548" s="2"/>
      <c r="D548" s="2"/>
      <c r="E548" s="2"/>
      <c r="F548" s="2"/>
      <c r="G548" s="3"/>
      <c r="H548" s="36"/>
      <c r="I548" s="36"/>
      <c r="J548" s="36"/>
      <c r="K548" s="36"/>
    </row>
    <row r="549" spans="1:11" ht="10.5" customHeight="1">
      <c r="A549" s="6"/>
      <c r="B549" s="1"/>
      <c r="C549" s="2"/>
      <c r="D549" s="2"/>
      <c r="E549" s="2"/>
      <c r="F549" s="2"/>
      <c r="G549" s="3"/>
      <c r="H549" s="36"/>
      <c r="I549" s="36"/>
      <c r="J549" s="36"/>
      <c r="K549" s="36"/>
    </row>
    <row r="550" spans="1:11" ht="10.5" customHeight="1">
      <c r="A550" s="6"/>
      <c r="B550" s="1"/>
      <c r="C550" s="2"/>
      <c r="D550" s="2"/>
      <c r="E550" s="2"/>
      <c r="F550" s="2"/>
      <c r="G550" s="3"/>
      <c r="H550" s="36"/>
      <c r="I550" s="36"/>
      <c r="J550" s="36"/>
      <c r="K550" s="36"/>
    </row>
    <row r="551" spans="1:11" ht="10.5" customHeight="1">
      <c r="A551" s="6"/>
      <c r="B551" s="1"/>
      <c r="C551" s="2"/>
      <c r="D551" s="2"/>
      <c r="E551" s="2"/>
      <c r="F551" s="2"/>
      <c r="G551" s="3"/>
      <c r="H551" s="36"/>
      <c r="I551" s="36"/>
      <c r="J551" s="36"/>
      <c r="K551" s="36"/>
    </row>
    <row r="552" spans="1:11" ht="10.5" customHeight="1">
      <c r="A552" s="6"/>
      <c r="B552" s="1"/>
      <c r="C552" s="2"/>
      <c r="D552" s="2"/>
      <c r="E552" s="2"/>
      <c r="F552" s="2"/>
      <c r="G552" s="3"/>
      <c r="H552" s="36"/>
      <c r="I552" s="36"/>
      <c r="J552" s="36"/>
      <c r="K552" s="36"/>
    </row>
    <row r="553" spans="1:11" ht="10.5" customHeight="1">
      <c r="A553" s="6"/>
      <c r="B553" s="1"/>
      <c r="C553" s="2"/>
      <c r="D553" s="2"/>
      <c r="E553" s="2"/>
      <c r="F553" s="2"/>
      <c r="G553" s="3"/>
      <c r="H553" s="36"/>
      <c r="I553" s="36"/>
      <c r="J553" s="36"/>
      <c r="K553" s="36"/>
    </row>
    <row r="554" spans="1:11" ht="10.5" customHeight="1">
      <c r="A554" s="6"/>
      <c r="B554" s="1"/>
      <c r="C554" s="2"/>
      <c r="D554" s="2"/>
      <c r="E554" s="2"/>
      <c r="F554" s="2"/>
      <c r="G554" s="3"/>
      <c r="H554" s="36"/>
      <c r="I554" s="36"/>
      <c r="J554" s="36"/>
      <c r="K554" s="36"/>
    </row>
    <row r="555" spans="1:11" ht="10.5" customHeight="1">
      <c r="A555" s="6"/>
      <c r="B555" s="1"/>
      <c r="C555" s="2"/>
      <c r="D555" s="2"/>
      <c r="E555" s="2"/>
      <c r="F555" s="2"/>
      <c r="G555" s="3"/>
      <c r="H555" s="36"/>
      <c r="I555" s="36"/>
      <c r="J555" s="36"/>
      <c r="K555" s="36"/>
    </row>
    <row r="556" spans="1:11" ht="10.5" customHeight="1">
      <c r="A556" s="6"/>
      <c r="B556" s="1"/>
      <c r="C556" s="2"/>
      <c r="D556" s="2"/>
      <c r="E556" s="2"/>
      <c r="F556" s="2"/>
      <c r="G556" s="3"/>
      <c r="H556" s="36"/>
      <c r="I556" s="36"/>
      <c r="J556" s="36"/>
      <c r="K556" s="36"/>
    </row>
    <row r="557" spans="1:11" ht="10.5" customHeight="1">
      <c r="A557" s="6"/>
      <c r="B557" s="1"/>
      <c r="C557" s="2"/>
      <c r="D557" s="2"/>
      <c r="E557" s="2"/>
      <c r="F557" s="2"/>
      <c r="G557" s="3"/>
      <c r="H557" s="36"/>
      <c r="I557" s="36"/>
      <c r="J557" s="36"/>
      <c r="K557" s="36"/>
    </row>
    <row r="558" spans="1:11" ht="10.5" customHeight="1">
      <c r="A558" s="6"/>
      <c r="B558" s="1"/>
      <c r="C558" s="2"/>
      <c r="D558" s="2"/>
      <c r="E558" s="2"/>
      <c r="F558" s="2"/>
      <c r="G558" s="3"/>
      <c r="H558" s="36"/>
      <c r="I558" s="36"/>
      <c r="J558" s="36"/>
      <c r="K558" s="36"/>
    </row>
    <row r="559" spans="1:11" ht="10.5" customHeight="1">
      <c r="A559" s="6"/>
      <c r="B559" s="1"/>
      <c r="C559" s="2"/>
      <c r="D559" s="2"/>
      <c r="E559" s="2"/>
      <c r="F559" s="2"/>
      <c r="G559" s="3"/>
      <c r="H559" s="36"/>
      <c r="I559" s="36"/>
      <c r="J559" s="36"/>
      <c r="K559" s="36"/>
    </row>
    <row r="560" spans="1:11" ht="10.5" customHeight="1">
      <c r="A560" s="6"/>
      <c r="B560" s="1"/>
      <c r="C560" s="2"/>
      <c r="D560" s="2"/>
      <c r="E560" s="2"/>
      <c r="F560" s="2"/>
      <c r="G560" s="3"/>
      <c r="H560" s="36"/>
      <c r="I560" s="36"/>
      <c r="J560" s="36"/>
      <c r="K560" s="36"/>
    </row>
    <row r="561" spans="1:11" ht="10.5" customHeight="1">
      <c r="A561" s="6"/>
      <c r="B561" s="1"/>
      <c r="C561" s="2"/>
      <c r="D561" s="2"/>
      <c r="E561" s="2"/>
      <c r="F561" s="2"/>
      <c r="G561" s="3"/>
      <c r="H561" s="36"/>
      <c r="I561" s="36"/>
      <c r="J561" s="36"/>
      <c r="K561" s="36"/>
    </row>
    <row r="562" spans="1:11" ht="10.5" customHeight="1">
      <c r="A562" s="6"/>
      <c r="B562" s="1"/>
      <c r="C562" s="2"/>
      <c r="D562" s="2"/>
      <c r="E562" s="2"/>
      <c r="F562" s="2"/>
      <c r="G562" s="3"/>
      <c r="H562" s="36"/>
      <c r="I562" s="36"/>
      <c r="J562" s="36"/>
      <c r="K562" s="36"/>
    </row>
    <row r="563" spans="1:11" ht="10.5" customHeight="1">
      <c r="A563" s="6"/>
      <c r="B563" s="1"/>
      <c r="C563" s="2"/>
      <c r="D563" s="2"/>
      <c r="E563" s="2"/>
      <c r="F563" s="2"/>
      <c r="G563" s="3"/>
      <c r="H563" s="36"/>
      <c r="I563" s="36"/>
      <c r="J563" s="36"/>
      <c r="K563" s="36"/>
    </row>
    <row r="564" spans="1:11" ht="10.5" customHeight="1">
      <c r="A564" s="6"/>
      <c r="B564" s="1"/>
      <c r="C564" s="2"/>
      <c r="D564" s="2"/>
      <c r="E564" s="2"/>
      <c r="F564" s="2"/>
      <c r="G564" s="3"/>
      <c r="H564" s="36"/>
      <c r="I564" s="36"/>
      <c r="J564" s="36"/>
      <c r="K564" s="36"/>
    </row>
    <row r="565" spans="1:11" ht="10.5" customHeight="1">
      <c r="A565" s="6"/>
      <c r="B565" s="1"/>
      <c r="C565" s="2"/>
      <c r="D565" s="2"/>
      <c r="E565" s="2"/>
      <c r="F565" s="2"/>
      <c r="G565" s="3"/>
      <c r="H565" s="36"/>
      <c r="I565" s="36"/>
      <c r="J565" s="36"/>
      <c r="K565" s="36"/>
    </row>
    <row r="566" spans="1:11" ht="10.5" customHeight="1">
      <c r="A566" s="6"/>
      <c r="B566" s="1"/>
      <c r="C566" s="2"/>
      <c r="D566" s="2"/>
      <c r="E566" s="2"/>
      <c r="F566" s="2"/>
      <c r="G566" s="3"/>
      <c r="H566" s="36"/>
      <c r="I566" s="36"/>
      <c r="J566" s="36"/>
      <c r="K566" s="36"/>
    </row>
    <row r="567" spans="1:11" ht="10.5" customHeight="1">
      <c r="A567" s="6"/>
      <c r="B567" s="1"/>
      <c r="C567" s="2"/>
      <c r="D567" s="2"/>
      <c r="E567" s="2"/>
      <c r="F567" s="2"/>
      <c r="G567" s="3"/>
      <c r="H567" s="36"/>
      <c r="I567" s="36"/>
      <c r="J567" s="36"/>
      <c r="K567" s="36"/>
    </row>
    <row r="568" spans="1:11" ht="10.5" customHeight="1">
      <c r="A568" s="6"/>
      <c r="B568" s="1"/>
      <c r="C568" s="2"/>
      <c r="D568" s="2"/>
      <c r="E568" s="2"/>
      <c r="F568" s="2"/>
      <c r="G568" s="3"/>
      <c r="H568" s="36"/>
      <c r="I568" s="36"/>
      <c r="J568" s="36"/>
      <c r="K568" s="36"/>
    </row>
    <row r="569" spans="1:11" ht="10.5" customHeight="1">
      <c r="A569" s="6"/>
      <c r="B569" s="1"/>
      <c r="C569" s="2"/>
      <c r="D569" s="2"/>
      <c r="E569" s="2"/>
      <c r="F569" s="2"/>
      <c r="G569" s="3"/>
      <c r="H569" s="36"/>
      <c r="I569" s="36"/>
      <c r="J569" s="36"/>
      <c r="K569" s="36"/>
    </row>
    <row r="570" spans="1:11" ht="10.5" customHeight="1">
      <c r="A570" s="6"/>
      <c r="B570" s="1"/>
      <c r="C570" s="2"/>
      <c r="D570" s="2"/>
      <c r="E570" s="2"/>
      <c r="F570" s="2"/>
      <c r="G570" s="3"/>
      <c r="H570" s="36"/>
      <c r="I570" s="36"/>
      <c r="J570" s="36"/>
      <c r="K570" s="36"/>
    </row>
    <row r="571" spans="1:11" ht="10.5" customHeight="1">
      <c r="A571" s="6"/>
      <c r="B571" s="1"/>
      <c r="C571" s="2"/>
      <c r="D571" s="2"/>
      <c r="E571" s="2"/>
      <c r="F571" s="2"/>
      <c r="G571" s="3"/>
      <c r="H571" s="36"/>
      <c r="I571" s="36"/>
      <c r="J571" s="36"/>
      <c r="K571" s="36"/>
    </row>
    <row r="572" spans="1:11" ht="10.5" customHeight="1">
      <c r="A572" s="6"/>
      <c r="B572" s="1"/>
      <c r="C572" s="2"/>
      <c r="D572" s="2"/>
      <c r="E572" s="2"/>
      <c r="F572" s="2"/>
      <c r="G572" s="3"/>
      <c r="H572" s="36"/>
      <c r="I572" s="36"/>
      <c r="J572" s="36"/>
      <c r="K572" s="36"/>
    </row>
    <row r="573" spans="1:11" ht="10.5" customHeight="1">
      <c r="A573" s="6"/>
      <c r="B573" s="1"/>
      <c r="C573" s="2"/>
      <c r="D573" s="2"/>
      <c r="E573" s="2"/>
      <c r="F573" s="2"/>
      <c r="G573" s="3"/>
      <c r="H573" s="36"/>
      <c r="I573" s="36"/>
      <c r="J573" s="36"/>
      <c r="K573" s="36"/>
    </row>
    <row r="574" spans="1:11" ht="10.5" customHeight="1">
      <c r="A574" s="6"/>
      <c r="B574" s="1"/>
      <c r="C574" s="2"/>
      <c r="D574" s="2"/>
      <c r="E574" s="2"/>
      <c r="F574" s="2"/>
      <c r="G574" s="3"/>
      <c r="H574" s="36"/>
      <c r="I574" s="36"/>
      <c r="J574" s="36"/>
      <c r="K574" s="36"/>
    </row>
    <row r="575" spans="1:11" ht="10.5" customHeight="1">
      <c r="A575" s="6"/>
      <c r="B575" s="1"/>
      <c r="C575" s="2"/>
      <c r="D575" s="2"/>
      <c r="E575" s="2"/>
      <c r="F575" s="2"/>
      <c r="G575" s="3"/>
      <c r="H575" s="36"/>
      <c r="I575" s="36"/>
      <c r="J575" s="36"/>
      <c r="K575" s="36"/>
    </row>
    <row r="576" spans="1:11" ht="10.5" customHeight="1">
      <c r="A576" s="6"/>
      <c r="B576" s="1"/>
      <c r="C576" s="2"/>
      <c r="D576" s="2"/>
      <c r="E576" s="2"/>
      <c r="F576" s="2"/>
      <c r="G576" s="3"/>
      <c r="H576" s="36"/>
      <c r="I576" s="36"/>
      <c r="J576" s="36"/>
      <c r="K576" s="36"/>
    </row>
  </sheetData>
  <sheetProtection password="CE73" sheet="1" autoFilter="0"/>
  <autoFilter ref="A12:V12"/>
  <mergeCells count="4">
    <mergeCell ref="D1:K1"/>
    <mergeCell ref="D2:K2"/>
    <mergeCell ref="D4:K5"/>
    <mergeCell ref="D7:K9"/>
  </mergeCells>
  <printOptions/>
  <pageMargins left="0.25" right="0.25" top="0.25" bottom="0.25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Tracey LeGrand</cp:lastModifiedBy>
  <dcterms:created xsi:type="dcterms:W3CDTF">2021-01-06T19:37:33Z</dcterms:created>
  <dcterms:modified xsi:type="dcterms:W3CDTF">2021-01-15T21:50:00Z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016B9E1421FC6E368B2C2DA50FE47B913964BD900C2AA27090403F31DD92C68D81A39E8829A4E59827BF0FBEBB880AB3ED49AC27C31CF6A821E4932349416EDBF082F190887A10DBE8377E0AC823F43C7AF51B50E81B98212E74563D766FFDC0BA465309BA59065BE756CE522D91AA53FED30E6A027465B8E1548CCC70F3CB7</vt:lpwstr>
  </property>
  <property fmtid="{D5CDD505-2E9C-101B-9397-08002B2CF9AE}" pid="3" name="Business Objects Context Information1">
    <vt:lpwstr>C73CC3BDC91322375638389360278D66A5C691480061B492D88971A3795C99337CAEF2E289689568A5A85EB8566354AA05DDFA4349956A9A36A913E0F784C246F7AF47FB11CBBEEF01E662F073A4E49C383206818E25D6B14A226ACBDA405B20F8315A05B6E9E134131E786D5F4A136FDE70930B1A4027C1BCAC273C479FA3B</vt:lpwstr>
  </property>
  <property fmtid="{D5CDD505-2E9C-101B-9397-08002B2CF9AE}" pid="4" name="Business Objects Context Information2">
    <vt:lpwstr>394DF2BA346AC0042EDF8BF80D1300AC9A13D206621A59F51D46FCA2CFA9B6FBADE430EAF816C0E463ED613E1EE0CC5D0CF9B1C71D2AD2487A838D96D0327B8697156E64F756630BCC9E49C4482CE51136340FB50C80776B3D1BE255B090B8194D6974E923F035F636CDBBFA63BD4C45AC09DA00EA7FA58F2D9DDE7812B3EC9</vt:lpwstr>
  </property>
  <property fmtid="{D5CDD505-2E9C-101B-9397-08002B2CF9AE}" pid="5" name="Business Objects Context Information3">
    <vt:lpwstr>BDA0CCFAEFC9313FE2F9A9DE3C21BEC0BFC0EDDE3339D936F9BB9300113713C95CFAD00809B16D5263E54D0636905FE33E66B29015F59935750E66815F9CE15A43E7500CBE91884DFA7F7D40F21AFB92DAFE5AA3AAEB703A979A5B24C9E9EE1A09C8F14458C7F3CAA76A7E24C3B6438D050E205B617A4B7949AF288AAB3122D</vt:lpwstr>
  </property>
  <property fmtid="{D5CDD505-2E9C-101B-9397-08002B2CF9AE}" pid="6" name="Business Objects Context Information4">
    <vt:lpwstr>8673656B8B4323977C35C76D1561BE4A7A253874BB238577064B8A13621A04003B24F9A35024777C45EC7CB105837BA2858D7DCA6239D2626278AD854C5DA899170D132C4E5838F4BE609CB49DC180D854CEFC429B9ECC1563CDB4E8A5951F4B6B6A76EFA0F862792F2A389C69D3412888B97204E4F99296DCAF2F6812AA336</vt:lpwstr>
  </property>
  <property fmtid="{D5CDD505-2E9C-101B-9397-08002B2CF9AE}" pid="7" name="Business Objects Context Information5">
    <vt:lpwstr>4A8B6A4A8465B1C0CAF762583E457C86B5CBC88BA5423415912F0C28ABD5AC219726EDEAEE8C6440BFE494F880E4BF57E26283880CEEF99E1B0EA16FCE7A3AE147B9CC1B6961F7A44F28A4103E8263DAE9BEA2497F639C517C109DF9D3D8A72A06A11D7ED7919DC0FB36AD86A9F810E26977B36CD805811F7EE1CDFCE9C3F42</vt:lpwstr>
  </property>
  <property fmtid="{D5CDD505-2E9C-101B-9397-08002B2CF9AE}" pid="8" name="Business Objects Context Information6">
    <vt:lpwstr>9D709931577284DCBAC6729103794A932EB6BD0B1CB2CFA6717DDD14A5FBB996C027AD7BD2E1B0457341DF4491F891A681E9443ACAA52D96042E0CF2C56E6E91565D6912783050E44D4365FDAC7D6C20F2FCDA58</vt:lpwstr>
  </property>
</Properties>
</file>